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amond Beach" sheetId="1" r:id="rId1"/>
  </sheets>
  <definedNames/>
  <calcPr fullCalcOnLoad="1"/>
</workbook>
</file>

<file path=xl/sharedStrings.xml><?xml version="1.0" encoding="utf-8"?>
<sst xmlns="http://schemas.openxmlformats.org/spreadsheetml/2006/main" count="347" uniqueCount="89">
  <si>
    <t>Комплекс "Diamond Beach"</t>
  </si>
  <si>
    <t>Сграда 32</t>
  </si>
  <si>
    <t>Вход</t>
  </si>
  <si>
    <t>Етаж</t>
  </si>
  <si>
    <t>№</t>
  </si>
  <si>
    <t>Чиста площ</t>
  </si>
  <si>
    <t>К и</t>
  </si>
  <si>
    <t>К в</t>
  </si>
  <si>
    <t>Кив</t>
  </si>
  <si>
    <t>С1 / лв.</t>
  </si>
  <si>
    <t>№ ИЗБА</t>
  </si>
  <si>
    <t>F 2</t>
  </si>
  <si>
    <t>К</t>
  </si>
  <si>
    <t>С 2</t>
  </si>
  <si>
    <t>С1 + С2</t>
  </si>
  <si>
    <t xml:space="preserve"> % ид.ч.</t>
  </si>
  <si>
    <t xml:space="preserve">Общи части </t>
  </si>
  <si>
    <t>С 3</t>
  </si>
  <si>
    <t>С</t>
  </si>
  <si>
    <t>Обща площ</t>
  </si>
  <si>
    <t>Цена</t>
  </si>
  <si>
    <t>Вид</t>
  </si>
  <si>
    <t>Степен на завършеност</t>
  </si>
  <si>
    <t>Изглед</t>
  </si>
  <si>
    <t>Паркомясто 1</t>
  </si>
  <si>
    <t>Паркомясто 2</t>
  </si>
  <si>
    <t>Паркомясто 3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</si>
  <si>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</si>
  <si>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</si>
  <si>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</si>
  <si>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</si>
  <si>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</si>
  <si>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</si>
  <si>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</si>
  <si>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Паркомясто 12</t>
  </si>
  <si>
    <t>Паркомясто 17</t>
  </si>
  <si>
    <t>Паркомясто 18</t>
  </si>
  <si>
    <t>Паркомясто 19</t>
  </si>
  <si>
    <t>Паркомясто 20</t>
  </si>
  <si>
    <t>Паркомясто 21</t>
  </si>
  <si>
    <t>Паркомясто 27</t>
  </si>
  <si>
    <t>Паркомясто 28</t>
  </si>
  <si>
    <t>Паркомясто 29</t>
  </si>
  <si>
    <t>П</t>
  </si>
  <si>
    <t>Aпартамент 1</t>
  </si>
  <si>
    <t>1 спалня</t>
  </si>
  <si>
    <t>с обзавеждане</t>
  </si>
  <si>
    <t>море</t>
  </si>
  <si>
    <t>Aпартамент 2</t>
  </si>
  <si>
    <t>Ателие 1</t>
  </si>
  <si>
    <t>1 стая</t>
  </si>
  <si>
    <t>двор</t>
  </si>
  <si>
    <t>Ателие 2</t>
  </si>
  <si>
    <t>Aпартамент 3</t>
  </si>
  <si>
    <t>двор и море</t>
  </si>
  <si>
    <t>Aпартамент 4</t>
  </si>
  <si>
    <t>Aпартамент 5</t>
  </si>
  <si>
    <t>Aпартамент 6</t>
  </si>
  <si>
    <t>Aпартамент 7</t>
  </si>
  <si>
    <t>Aпартамент 8</t>
  </si>
  <si>
    <t>Aпартамент 9</t>
  </si>
  <si>
    <t>Aпартамент 10</t>
  </si>
  <si>
    <t>Т</t>
  </si>
  <si>
    <t>Aпартамент 11</t>
  </si>
  <si>
    <t>Ателие 3</t>
  </si>
  <si>
    <t>без обзавеждане</t>
  </si>
  <si>
    <t>Aпартамент 13</t>
  </si>
  <si>
    <t>Aпартамент 16E</t>
  </si>
  <si>
    <t>Aпартамент 18</t>
  </si>
  <si>
    <t>Aпартамент 19</t>
  </si>
  <si>
    <t>Сграда 34</t>
  </si>
  <si>
    <t>Паркомясто 14</t>
  </si>
  <si>
    <t>Паркомясто 15</t>
  </si>
  <si>
    <t>Паркомясто 16</t>
  </si>
  <si>
    <t>Паркомясто 22</t>
  </si>
  <si>
    <t>Паркомясто 24</t>
  </si>
  <si>
    <t>Паркомясто 25</t>
  </si>
  <si>
    <t>Aпартамент 5A</t>
  </si>
  <si>
    <t>Aпартамент 5C</t>
  </si>
  <si>
    <t>Ателие 4</t>
  </si>
  <si>
    <t>Aпартамент 12</t>
  </si>
  <si>
    <t>Aпартамент 14A</t>
  </si>
  <si>
    <t>Aпартамент 14C</t>
  </si>
  <si>
    <t>Ателие 6</t>
  </si>
  <si>
    <t>Aпартамент 20</t>
  </si>
  <si>
    <t>Апартамент 22</t>
  </si>
  <si>
    <t>Aпартамент 27</t>
  </si>
  <si>
    <t>Aпартамент 30</t>
  </si>
  <si>
    <t>Цена за паркомясто - 15 000 € (подземен паркинг)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</si>
</sst>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\ [$€-1];[RED]\-#,##0\ [$€-1]"/>
    <numFmt numFmtId="166" formatCode="0.00"/>
    <numFmt numFmtId="167" formatCode="0.000"/>
    <numFmt numFmtId="168" formatCode="#,##0\ [$€-1]"/>
    <numFmt numFmtId="169" formatCode="D\-MMM"/>
  </numFmts>
  <fonts count="7">
    <font>
      <sz val="10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2" fillId="0" borderId="5" xfId="0" applyFont="1" applyFill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right"/>
    </xf>
    <xf numFmtId="164" fontId="2" fillId="0" borderId="6" xfId="0" applyFont="1" applyFill="1" applyBorder="1" applyAlignment="1">
      <alignment textRotation="90"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right"/>
    </xf>
    <xf numFmtId="164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2" fillId="0" borderId="13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right"/>
    </xf>
    <xf numFmtId="164" fontId="1" fillId="0" borderId="15" xfId="0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8" fontId="3" fillId="0" borderId="16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 horizontal="center"/>
    </xf>
    <xf numFmtId="164" fontId="2" fillId="0" borderId="15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/>
    </xf>
    <xf numFmtId="164" fontId="1" fillId="0" borderId="19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right"/>
    </xf>
    <xf numFmtId="164" fontId="1" fillId="0" borderId="20" xfId="0" applyFont="1" applyFill="1" applyBorder="1" applyAlignment="1">
      <alignment/>
    </xf>
    <xf numFmtId="166" fontId="1" fillId="0" borderId="20" xfId="0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168" fontId="3" fillId="0" borderId="21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/>
    </xf>
    <xf numFmtId="164" fontId="2" fillId="0" borderId="22" xfId="0" applyFont="1" applyFill="1" applyBorder="1" applyAlignment="1">
      <alignment/>
    </xf>
    <xf numFmtId="164" fontId="2" fillId="0" borderId="23" xfId="0" applyFont="1" applyFill="1" applyBorder="1" applyAlignment="1">
      <alignment horizontal="center"/>
    </xf>
    <xf numFmtId="164" fontId="1" fillId="0" borderId="24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center" vertical="center"/>
    </xf>
    <xf numFmtId="164" fontId="2" fillId="0" borderId="25" xfId="0" applyFont="1" applyFill="1" applyBorder="1" applyAlignment="1">
      <alignment horizontal="right"/>
    </xf>
    <xf numFmtId="166" fontId="1" fillId="0" borderId="25" xfId="0" applyNumberFormat="1" applyFont="1" applyFill="1" applyBorder="1" applyAlignment="1">
      <alignment/>
    </xf>
    <xf numFmtId="164" fontId="1" fillId="0" borderId="25" xfId="0" applyFont="1" applyFill="1" applyBorder="1" applyAlignment="1">
      <alignment/>
    </xf>
    <xf numFmtId="167" fontId="1" fillId="0" borderId="25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2" fillId="0" borderId="25" xfId="0" applyNumberFormat="1" applyFont="1" applyFill="1" applyBorder="1" applyAlignment="1">
      <alignment/>
    </xf>
    <xf numFmtId="168" fontId="1" fillId="0" borderId="26" xfId="0" applyNumberFormat="1" applyFont="1" applyFill="1" applyBorder="1" applyAlignment="1">
      <alignment/>
    </xf>
    <xf numFmtId="168" fontId="1" fillId="0" borderId="25" xfId="0" applyNumberFormat="1" applyFont="1" applyFill="1" applyBorder="1" applyAlignment="1">
      <alignment/>
    </xf>
    <xf numFmtId="168" fontId="2" fillId="2" borderId="25" xfId="0" applyNumberFormat="1" applyFont="1" applyFill="1" applyBorder="1" applyAlignment="1">
      <alignment/>
    </xf>
    <xf numFmtId="164" fontId="2" fillId="0" borderId="25" xfId="0" applyFont="1" applyFill="1" applyBorder="1" applyAlignment="1">
      <alignment horizontal="center"/>
    </xf>
    <xf numFmtId="164" fontId="2" fillId="0" borderId="27" xfId="0" applyFont="1" applyFill="1" applyBorder="1" applyAlignment="1">
      <alignment horizontal="center"/>
    </xf>
    <xf numFmtId="164" fontId="2" fillId="0" borderId="28" xfId="0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/>
    </xf>
    <xf numFmtId="164" fontId="2" fillId="0" borderId="15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3" fillId="0" borderId="29" xfId="0" applyFont="1" applyFill="1" applyBorder="1" applyAlignment="1">
      <alignment horizontal="center"/>
    </xf>
    <xf numFmtId="164" fontId="3" fillId="0" borderId="17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30" xfId="0" applyFont="1" applyFill="1" applyBorder="1" applyAlignment="1">
      <alignment horizontal="center" vertical="center" textRotation="90"/>
    </xf>
    <xf numFmtId="164" fontId="2" fillId="0" borderId="31" xfId="0" applyFont="1" applyFill="1" applyBorder="1" applyAlignment="1">
      <alignment horizontal="center" vertical="center" textRotation="90"/>
    </xf>
    <xf numFmtId="164" fontId="2" fillId="0" borderId="31" xfId="0" applyFont="1" applyFill="1" applyBorder="1" applyAlignment="1">
      <alignment horizontal="center" vertical="center"/>
    </xf>
    <xf numFmtId="164" fontId="2" fillId="0" borderId="31" xfId="0" applyFont="1" applyFill="1" applyBorder="1" applyAlignment="1">
      <alignment horizontal="center" vertical="center" wrapText="1"/>
    </xf>
    <xf numFmtId="164" fontId="2" fillId="0" borderId="31" xfId="0" applyFont="1" applyFill="1" applyBorder="1" applyAlignment="1">
      <alignment/>
    </xf>
    <xf numFmtId="164" fontId="2" fillId="0" borderId="31" xfId="0" applyFont="1" applyFill="1" applyBorder="1" applyAlignment="1">
      <alignment horizontal="right"/>
    </xf>
    <xf numFmtId="164" fontId="2" fillId="0" borderId="31" xfId="0" applyFont="1" applyFill="1" applyBorder="1" applyAlignment="1">
      <alignment textRotation="90"/>
    </xf>
    <xf numFmtId="164" fontId="2" fillId="0" borderId="31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/>
    </xf>
    <xf numFmtId="168" fontId="1" fillId="0" borderId="32" xfId="0" applyNumberFormat="1" applyFont="1" applyFill="1" applyBorder="1" applyAlignment="1">
      <alignment horizontal="center"/>
    </xf>
    <xf numFmtId="164" fontId="3" fillId="0" borderId="13" xfId="0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8" fontId="1" fillId="0" borderId="33" xfId="0" applyNumberFormat="1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3" fillId="0" borderId="18" xfId="0" applyFont="1" applyFill="1" applyBorder="1" applyAlignment="1">
      <alignment/>
    </xf>
    <xf numFmtId="166" fontId="2" fillId="0" borderId="22" xfId="0" applyNumberFormat="1" applyFont="1" applyFill="1" applyBorder="1" applyAlignment="1">
      <alignment/>
    </xf>
    <xf numFmtId="168" fontId="1" fillId="0" borderId="34" xfId="0" applyNumberFormat="1" applyFont="1" applyFill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4" fontId="3" fillId="0" borderId="23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horizontal="right"/>
    </xf>
    <xf numFmtId="168" fontId="2" fillId="2" borderId="15" xfId="0" applyNumberFormat="1" applyFont="1" applyFill="1" applyBorder="1" applyAlignment="1">
      <alignment/>
    </xf>
    <xf numFmtId="164" fontId="1" fillId="0" borderId="35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0"/>
  <sheetViews>
    <sheetView tabSelected="1" zoomScale="80" zoomScaleNormal="80" workbookViewId="0" topLeftCell="A1">
      <selection activeCell="U81" sqref="U81"/>
    </sheetView>
  </sheetViews>
  <sheetFormatPr defaultColWidth="9.140625" defaultRowHeight="12.75"/>
  <cols>
    <col min="1" max="1" width="2.8515625" style="1" customWidth="1"/>
    <col min="2" max="2" width="3.140625" style="2" customWidth="1"/>
    <col min="3" max="3" width="20.57421875" style="3" customWidth="1"/>
    <col min="4" max="4" width="8.421875" style="4" customWidth="1"/>
    <col min="5" max="15" width="0" style="4" hidden="1" customWidth="1"/>
    <col min="16" max="17" width="0" style="5" hidden="1" customWidth="1"/>
    <col min="18" max="18" width="9.57421875" style="6" customWidth="1"/>
    <col min="19" max="19" width="0" style="4" hidden="1" customWidth="1"/>
    <col min="20" max="20" width="0" style="7" hidden="1" customWidth="1"/>
    <col min="21" max="21" width="14.28125" style="7" customWidth="1"/>
    <col min="22" max="22" width="15.57421875" style="8" customWidth="1"/>
    <col min="23" max="23" width="22.421875" style="8" customWidth="1"/>
    <col min="24" max="24" width="23.00390625" style="5" customWidth="1"/>
    <col min="25" max="25" width="13.28125" style="5" customWidth="1"/>
    <col min="26" max="16384" width="9.140625" style="5" customWidth="1"/>
  </cols>
  <sheetData>
    <row r="1" spans="1:24" ht="4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1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47" ht="20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24" ht="37.5" customHeight="1">
      <c r="A5" s="14" t="s">
        <v>2</v>
      </c>
      <c r="B5" s="15" t="s">
        <v>3</v>
      </c>
      <c r="C5" s="16" t="s">
        <v>4</v>
      </c>
      <c r="D5" s="17" t="s">
        <v>5</v>
      </c>
      <c r="E5" s="18" t="s">
        <v>6</v>
      </c>
      <c r="F5" s="18" t="s">
        <v>7</v>
      </c>
      <c r="G5" s="19" t="s">
        <v>8</v>
      </c>
      <c r="H5" s="18" t="s">
        <v>9</v>
      </c>
      <c r="I5" s="20" t="s">
        <v>10</v>
      </c>
      <c r="J5" s="21" t="s">
        <v>11</v>
      </c>
      <c r="K5" s="21" t="s">
        <v>12</v>
      </c>
      <c r="L5" s="22" t="s">
        <v>13</v>
      </c>
      <c r="M5" s="21" t="s">
        <v>14</v>
      </c>
      <c r="N5" s="21" t="s">
        <v>15</v>
      </c>
      <c r="O5" s="17" t="s">
        <v>16</v>
      </c>
      <c r="P5" s="22" t="s">
        <v>17</v>
      </c>
      <c r="Q5" s="22" t="s">
        <v>18</v>
      </c>
      <c r="R5" s="17" t="s">
        <v>19</v>
      </c>
      <c r="S5" s="23" t="s">
        <v>20</v>
      </c>
      <c r="T5" s="23"/>
      <c r="U5" s="23"/>
      <c r="V5" s="17" t="s">
        <v>21</v>
      </c>
      <c r="W5" s="17" t="s">
        <v>22</v>
      </c>
      <c r="X5" s="24" t="s">
        <v>23</v>
      </c>
    </row>
    <row r="6" spans="1:24" ht="18" customHeight="1" hidden="1">
      <c r="A6" s="25"/>
      <c r="B6" s="26" t="s">
        <v>18</v>
      </c>
      <c r="C6" s="27" t="s">
        <v>24</v>
      </c>
      <c r="D6" s="28">
        <v>36.01</v>
      </c>
      <c r="E6" s="29">
        <v>1</v>
      </c>
      <c r="F6" s="29">
        <v>1</v>
      </c>
      <c r="G6" s="29">
        <v>1</v>
      </c>
      <c r="H6" s="29">
        <f aca="true" t="shared" si="0" ref="H6:H28">D6*E6*F6*G6*250</f>
        <v>9002.5</v>
      </c>
      <c r="I6" s="28"/>
      <c r="J6" s="28"/>
      <c r="K6" s="28"/>
      <c r="L6" s="28"/>
      <c r="M6" s="29">
        <f aca="true" t="shared" si="1" ref="M6:M28">H6*1</f>
        <v>9002.5</v>
      </c>
      <c r="N6" s="30">
        <f aca="true" t="shared" si="2" ref="N6:N13">M6/7138.7198</f>
        <v>1.2610804531086932</v>
      </c>
      <c r="O6" s="29">
        <f aca="true" t="shared" si="3" ref="O6:O13">N6*4.735</f>
        <v>5.9712159454696625</v>
      </c>
      <c r="P6" s="31">
        <f aca="true" t="shared" si="4" ref="P6:P28">O6*250</f>
        <v>1492.8039863674155</v>
      </c>
      <c r="Q6" s="31">
        <f aca="true" t="shared" si="5" ref="Q6:Q28">H6+P6</f>
        <v>10495.303986367415</v>
      </c>
      <c r="R6" s="32">
        <f aca="true" t="shared" si="6" ref="R6:R28">D6+O6</f>
        <v>41.98121594546966</v>
      </c>
      <c r="S6" s="33"/>
      <c r="T6" s="34"/>
      <c r="U6" s="34"/>
      <c r="V6" s="35"/>
      <c r="W6" s="36"/>
      <c r="X6" s="37"/>
    </row>
    <row r="7" spans="1:24" ht="18" customHeight="1" hidden="1">
      <c r="A7" s="38"/>
      <c r="B7" s="39" t="s">
        <v>18</v>
      </c>
      <c r="C7" s="40" t="s">
        <v>25</v>
      </c>
      <c r="D7" s="41">
        <v>36.01</v>
      </c>
      <c r="E7" s="42">
        <v>1</v>
      </c>
      <c r="F7" s="42">
        <v>1</v>
      </c>
      <c r="G7" s="42">
        <v>1</v>
      </c>
      <c r="H7" s="42">
        <f t="shared" si="0"/>
        <v>9002.5</v>
      </c>
      <c r="I7" s="41"/>
      <c r="J7" s="41"/>
      <c r="K7" s="41"/>
      <c r="L7" s="41"/>
      <c r="M7" s="42">
        <f t="shared" si="1"/>
        <v>9002.5</v>
      </c>
      <c r="N7" s="43">
        <f t="shared" si="2"/>
        <v>1.2610804531086932</v>
      </c>
      <c r="O7" s="42">
        <f t="shared" si="3"/>
        <v>5.9712159454696625</v>
      </c>
      <c r="P7" s="44">
        <f t="shared" si="4"/>
        <v>1492.8039863674155</v>
      </c>
      <c r="Q7" s="44">
        <f t="shared" si="5"/>
        <v>10495.303986367415</v>
      </c>
      <c r="R7" s="45">
        <f t="shared" si="6"/>
        <v>41.98121594546966</v>
      </c>
      <c r="S7" s="46"/>
      <c r="T7" s="47"/>
      <c r="U7" s="47"/>
      <c r="V7" s="48"/>
      <c r="W7" s="49"/>
      <c r="X7" s="50"/>
    </row>
    <row r="8" spans="1:24" ht="18" customHeight="1" hidden="1">
      <c r="A8" s="38"/>
      <c r="B8" s="39" t="s">
        <v>18</v>
      </c>
      <c r="C8" s="40" t="s">
        <v>26</v>
      </c>
      <c r="D8" s="41">
        <v>36.01</v>
      </c>
      <c r="E8" s="42">
        <v>1</v>
      </c>
      <c r="F8" s="42">
        <v>1</v>
      </c>
      <c r="G8" s="42">
        <v>1</v>
      </c>
      <c r="H8" s="42">
        <f t="shared" si="0"/>
        <v>9002.5</v>
      </c>
      <c r="I8" s="41"/>
      <c r="J8" s="41"/>
      <c r="K8" s="41"/>
      <c r="L8" s="41"/>
      <c r="M8" s="42">
        <f t="shared" si="1"/>
        <v>9002.5</v>
      </c>
      <c r="N8" s="43">
        <f t="shared" si="2"/>
        <v>1.2610804531086932</v>
      </c>
      <c r="O8" s="42">
        <f t="shared" si="3"/>
        <v>5.9712159454696625</v>
      </c>
      <c r="P8" s="44">
        <f t="shared" si="4"/>
        <v>1492.8039863674155</v>
      </c>
      <c r="Q8" s="44">
        <f t="shared" si="5"/>
        <v>10495.303986367415</v>
      </c>
      <c r="R8" s="45">
        <f t="shared" si="6"/>
        <v>41.98121594546966</v>
      </c>
      <c r="S8" s="46"/>
      <c r="T8" s="47"/>
      <c r="U8" s="47"/>
      <c r="V8" s="48"/>
      <c r="W8" s="49"/>
      <c r="X8" s="50"/>
    </row>
    <row r="9" spans="1:24" ht="18" customHeight="1" hidden="1">
      <c r="A9" s="38"/>
      <c r="B9" s="39" t="s">
        <v>18</v>
      </c>
      <c r="C9" s="40" t="s">
        <v>27</v>
      </c>
      <c r="D9" s="41">
        <v>36.01</v>
      </c>
      <c r="E9" s="42">
        <v>1</v>
      </c>
      <c r="F9" s="42">
        <v>1</v>
      </c>
      <c r="G9" s="42">
        <v>1</v>
      </c>
      <c r="H9" s="42">
        <f t="shared" si="0"/>
        <v>9002.5</v>
      </c>
      <c r="I9" s="41"/>
      <c r="J9" s="41"/>
      <c r="K9" s="41"/>
      <c r="L9" s="41"/>
      <c r="M9" s="42">
        <f t="shared" si="1"/>
        <v>9002.5</v>
      </c>
      <c r="N9" s="43">
        <f t="shared" si="2"/>
        <v>1.2610804531086932</v>
      </c>
      <c r="O9" s="42">
        <f t="shared" si="3"/>
        <v>5.9712159454696625</v>
      </c>
      <c r="P9" s="44">
        <f t="shared" si="4"/>
        <v>1492.8039863674155</v>
      </c>
      <c r="Q9" s="44">
        <f t="shared" si="5"/>
        <v>10495.303986367415</v>
      </c>
      <c r="R9" s="45">
        <f t="shared" si="6"/>
        <v>41.98121594546966</v>
      </c>
      <c r="S9" s="46"/>
      <c r="T9" s="47"/>
      <c r="U9" s="47"/>
      <c r="V9" s="48"/>
      <c r="W9" s="49"/>
      <c r="X9" s="50"/>
    </row>
    <row r="10" spans="1:24" ht="18" customHeight="1" hidden="1">
      <c r="A10" s="38"/>
      <c r="B10" s="39" t="s">
        <v>18</v>
      </c>
      <c r="C10" s="40" t="s">
        <v>28</v>
      </c>
      <c r="D10" s="41">
        <v>36.01</v>
      </c>
      <c r="E10" s="42">
        <v>1</v>
      </c>
      <c r="F10" s="42">
        <v>1</v>
      </c>
      <c r="G10" s="42">
        <v>1</v>
      </c>
      <c r="H10" s="42">
        <f t="shared" si="0"/>
        <v>9002.5</v>
      </c>
      <c r="I10" s="41"/>
      <c r="J10" s="41"/>
      <c r="K10" s="41"/>
      <c r="L10" s="41"/>
      <c r="M10" s="42">
        <f t="shared" si="1"/>
        <v>9002.5</v>
      </c>
      <c r="N10" s="43">
        <f t="shared" si="2"/>
        <v>1.2610804531086932</v>
      </c>
      <c r="O10" s="42">
        <f t="shared" si="3"/>
        <v>5.9712159454696625</v>
      </c>
      <c r="P10" s="44">
        <f t="shared" si="4"/>
        <v>1492.8039863674155</v>
      </c>
      <c r="Q10" s="44">
        <f t="shared" si="5"/>
        <v>10495.303986367415</v>
      </c>
      <c r="R10" s="45">
        <f t="shared" si="6"/>
        <v>41.98121594546966</v>
      </c>
      <c r="S10" s="46"/>
      <c r="T10" s="47"/>
      <c r="U10" s="47"/>
      <c r="V10" s="48"/>
      <c r="W10" s="49"/>
      <c r="X10" s="50"/>
    </row>
    <row r="11" spans="1:24" ht="18" customHeight="1" hidden="1">
      <c r="A11" s="38"/>
      <c r="B11" s="39" t="s">
        <v>18</v>
      </c>
      <c r="C11" s="40" t="s">
        <v>29</v>
      </c>
      <c r="D11" s="41">
        <v>36.01</v>
      </c>
      <c r="E11" s="42">
        <v>1</v>
      </c>
      <c r="F11" s="42">
        <v>1</v>
      </c>
      <c r="G11" s="42">
        <v>1</v>
      </c>
      <c r="H11" s="42">
        <f t="shared" si="0"/>
        <v>9002.5</v>
      </c>
      <c r="I11" s="41"/>
      <c r="J11" s="41"/>
      <c r="K11" s="41"/>
      <c r="L11" s="41"/>
      <c r="M11" s="42">
        <f t="shared" si="1"/>
        <v>9002.5</v>
      </c>
      <c r="N11" s="43">
        <f t="shared" si="2"/>
        <v>1.2610804531086932</v>
      </c>
      <c r="O11" s="42">
        <f t="shared" si="3"/>
        <v>5.9712159454696625</v>
      </c>
      <c r="P11" s="44">
        <f t="shared" si="4"/>
        <v>1492.8039863674155</v>
      </c>
      <c r="Q11" s="44">
        <f t="shared" si="5"/>
        <v>10495.303986367415</v>
      </c>
      <c r="R11" s="45">
        <f t="shared" si="6"/>
        <v>41.98121594546966</v>
      </c>
      <c r="S11" s="46"/>
      <c r="T11" s="47"/>
      <c r="U11" s="47"/>
      <c r="V11" s="48"/>
      <c r="W11" s="49"/>
      <c r="X11" s="50"/>
    </row>
    <row r="12" spans="1:24" ht="18" customHeight="1" hidden="1">
      <c r="A12" s="38"/>
      <c r="B12" s="39" t="s">
        <v>18</v>
      </c>
      <c r="C12" s="40" t="s">
        <v>30</v>
      </c>
      <c r="D12" s="41">
        <v>36.01</v>
      </c>
      <c r="E12" s="42">
        <v>1</v>
      </c>
      <c r="F12" s="42">
        <v>1</v>
      </c>
      <c r="G12" s="42">
        <v>1</v>
      </c>
      <c r="H12" s="42">
        <f t="shared" si="0"/>
        <v>9002.5</v>
      </c>
      <c r="I12" s="41"/>
      <c r="J12" s="41"/>
      <c r="K12" s="41"/>
      <c r="L12" s="41"/>
      <c r="M12" s="42">
        <f t="shared" si="1"/>
        <v>9002.5</v>
      </c>
      <c r="N12" s="43">
        <f t="shared" si="2"/>
        <v>1.2610804531086932</v>
      </c>
      <c r="O12" s="42">
        <f t="shared" si="3"/>
        <v>5.9712159454696625</v>
      </c>
      <c r="P12" s="44">
        <f t="shared" si="4"/>
        <v>1492.8039863674155</v>
      </c>
      <c r="Q12" s="44">
        <f t="shared" si="5"/>
        <v>10495.303986367415</v>
      </c>
      <c r="R12" s="45">
        <f t="shared" si="6"/>
        <v>41.98121594546966</v>
      </c>
      <c r="S12" s="46"/>
      <c r="T12" s="47"/>
      <c r="U12" s="47"/>
      <c r="V12" s="48"/>
      <c r="W12" s="49"/>
      <c r="X12" s="50"/>
    </row>
    <row r="13" spans="1:24" ht="18" customHeight="1" hidden="1">
      <c r="A13" s="38"/>
      <c r="B13" s="39" t="s">
        <v>18</v>
      </c>
      <c r="C13" s="40" t="s">
        <v>31</v>
      </c>
      <c r="D13" s="41">
        <v>36.01</v>
      </c>
      <c r="E13" s="42">
        <v>1</v>
      </c>
      <c r="F13" s="42">
        <v>1</v>
      </c>
      <c r="G13" s="42">
        <v>1</v>
      </c>
      <c r="H13" s="42">
        <f t="shared" si="0"/>
        <v>9002.5</v>
      </c>
      <c r="I13" s="41"/>
      <c r="J13" s="41"/>
      <c r="K13" s="41"/>
      <c r="L13" s="41"/>
      <c r="M13" s="42">
        <f t="shared" si="1"/>
        <v>9002.5</v>
      </c>
      <c r="N13" s="43">
        <f t="shared" si="2"/>
        <v>1.2610804531086932</v>
      </c>
      <c r="O13" s="42">
        <f t="shared" si="3"/>
        <v>5.9712159454696625</v>
      </c>
      <c r="P13" s="44">
        <f t="shared" si="4"/>
        <v>1492.8039863674155</v>
      </c>
      <c r="Q13" s="44">
        <f t="shared" si="5"/>
        <v>10495.303986367415</v>
      </c>
      <c r="R13" s="45">
        <f t="shared" si="6"/>
        <v>41.98121594546966</v>
      </c>
      <c r="S13" s="46"/>
      <c r="T13" s="47"/>
      <c r="U13" s="47"/>
      <c r="V13" s="48"/>
      <c r="W13" s="49"/>
      <c r="X13" s="50"/>
    </row>
    <row r="14" spans="1:24" ht="18" customHeight="1" hidden="1">
      <c r="A14" s="51"/>
      <c r="B14" s="39" t="s">
        <v>18</v>
      </c>
      <c r="C14" s="40" t="s">
        <v>32</v>
      </c>
      <c r="D14" s="41">
        <v>36.01</v>
      </c>
      <c r="E14" s="42">
        <v>1</v>
      </c>
      <c r="F14" s="42">
        <v>1</v>
      </c>
      <c r="G14" s="42">
        <v>1</v>
      </c>
      <c r="H14" s="42">
        <f t="shared" si="0"/>
        <v>9002.5</v>
      </c>
      <c r="I14" s="41"/>
      <c r="J14" s="41"/>
      <c r="K14" s="41"/>
      <c r="L14" s="41"/>
      <c r="M14" s="42">
        <f t="shared" si="1"/>
        <v>9002.5</v>
      </c>
      <c r="N14" s="43">
        <f aca="true" t="shared" si="7" ref="N14:N21">M14/6284.7135</f>
        <v>1.4324439769609227</v>
      </c>
      <c r="O14" s="42">
        <f aca="true" t="shared" si="8" ref="O14:O21">N14*6.6058</f>
        <v>9.462438423008464</v>
      </c>
      <c r="P14" s="44">
        <f t="shared" si="4"/>
        <v>2365.6096057521163</v>
      </c>
      <c r="Q14" s="52">
        <f t="shared" si="5"/>
        <v>11368.109605752117</v>
      </c>
      <c r="R14" s="45">
        <f t="shared" si="6"/>
        <v>45.47243842300846</v>
      </c>
      <c r="S14" s="46"/>
      <c r="T14" s="47"/>
      <c r="U14" s="47"/>
      <c r="V14" s="48"/>
      <c r="W14" s="49"/>
      <c r="X14" s="50"/>
    </row>
    <row r="15" spans="1:24" ht="18" customHeight="1" hidden="1">
      <c r="A15" s="38"/>
      <c r="B15" s="39" t="s">
        <v>18</v>
      </c>
      <c r="C15" s="40" t="s">
        <v>33</v>
      </c>
      <c r="D15" s="41">
        <v>36.01</v>
      </c>
      <c r="E15" s="42">
        <v>1</v>
      </c>
      <c r="F15" s="42">
        <v>1</v>
      </c>
      <c r="G15" s="42">
        <v>1</v>
      </c>
      <c r="H15" s="42">
        <f t="shared" si="0"/>
        <v>9002.5</v>
      </c>
      <c r="I15" s="41"/>
      <c r="J15" s="41"/>
      <c r="K15" s="41"/>
      <c r="L15" s="41"/>
      <c r="M15" s="42">
        <f t="shared" si="1"/>
        <v>9002.5</v>
      </c>
      <c r="N15" s="43">
        <f t="shared" si="7"/>
        <v>1.4324439769609227</v>
      </c>
      <c r="O15" s="42">
        <f t="shared" si="8"/>
        <v>9.462438423008464</v>
      </c>
      <c r="P15" s="44">
        <f t="shared" si="4"/>
        <v>2365.6096057521163</v>
      </c>
      <c r="Q15" s="52">
        <f t="shared" si="5"/>
        <v>11368.109605752117</v>
      </c>
      <c r="R15" s="45">
        <f t="shared" si="6"/>
        <v>45.47243842300846</v>
      </c>
      <c r="S15" s="46"/>
      <c r="T15" s="47"/>
      <c r="U15" s="47"/>
      <c r="V15" s="48"/>
      <c r="W15" s="49"/>
      <c r="X15" s="50"/>
    </row>
    <row r="16" spans="1:24" ht="18" customHeight="1" hidden="1">
      <c r="A16" s="38"/>
      <c r="B16" s="39" t="s">
        <v>18</v>
      </c>
      <c r="C16" s="40" t="s">
        <v>34</v>
      </c>
      <c r="D16" s="41">
        <v>36.01</v>
      </c>
      <c r="E16" s="42">
        <v>1</v>
      </c>
      <c r="F16" s="42">
        <v>1</v>
      </c>
      <c r="G16" s="42">
        <v>1</v>
      </c>
      <c r="H16" s="42">
        <f t="shared" si="0"/>
        <v>9002.5</v>
      </c>
      <c r="I16" s="41"/>
      <c r="J16" s="41"/>
      <c r="K16" s="41"/>
      <c r="L16" s="41"/>
      <c r="M16" s="42">
        <f t="shared" si="1"/>
        <v>9002.5</v>
      </c>
      <c r="N16" s="43">
        <f t="shared" si="7"/>
        <v>1.4324439769609227</v>
      </c>
      <c r="O16" s="42">
        <f t="shared" si="8"/>
        <v>9.462438423008464</v>
      </c>
      <c r="P16" s="44">
        <f t="shared" si="4"/>
        <v>2365.6096057521163</v>
      </c>
      <c r="Q16" s="52">
        <f t="shared" si="5"/>
        <v>11368.109605752117</v>
      </c>
      <c r="R16" s="45">
        <f t="shared" si="6"/>
        <v>45.47243842300846</v>
      </c>
      <c r="S16" s="46"/>
      <c r="T16" s="47"/>
      <c r="U16" s="47"/>
      <c r="V16" s="48"/>
      <c r="W16" s="49"/>
      <c r="X16" s="50"/>
    </row>
    <row r="17" spans="1:24" ht="18" customHeight="1" hidden="1">
      <c r="A17" s="38"/>
      <c r="B17" s="39" t="s">
        <v>18</v>
      </c>
      <c r="C17" s="40" t="s">
        <v>35</v>
      </c>
      <c r="D17" s="41">
        <v>36.01</v>
      </c>
      <c r="E17" s="42">
        <v>1</v>
      </c>
      <c r="F17" s="42">
        <v>1</v>
      </c>
      <c r="G17" s="42">
        <v>1</v>
      </c>
      <c r="H17" s="42">
        <f t="shared" si="0"/>
        <v>9002.5</v>
      </c>
      <c r="I17" s="41"/>
      <c r="J17" s="41"/>
      <c r="K17" s="41"/>
      <c r="L17" s="41"/>
      <c r="M17" s="42">
        <f t="shared" si="1"/>
        <v>9002.5</v>
      </c>
      <c r="N17" s="43">
        <f t="shared" si="7"/>
        <v>1.4324439769609227</v>
      </c>
      <c r="O17" s="42">
        <f t="shared" si="8"/>
        <v>9.462438423008464</v>
      </c>
      <c r="P17" s="44">
        <f t="shared" si="4"/>
        <v>2365.6096057521163</v>
      </c>
      <c r="Q17" s="52">
        <f t="shared" si="5"/>
        <v>11368.109605752117</v>
      </c>
      <c r="R17" s="45">
        <f t="shared" si="6"/>
        <v>45.47243842300846</v>
      </c>
      <c r="S17" s="46"/>
      <c r="T17" s="47"/>
      <c r="U17" s="47"/>
      <c r="V17" s="48"/>
      <c r="W17" s="49"/>
      <c r="X17" s="50"/>
    </row>
    <row r="18" spans="1:24" ht="18" customHeight="1" hidden="1">
      <c r="A18" s="38"/>
      <c r="B18" s="39" t="s">
        <v>18</v>
      </c>
      <c r="C18" s="40" t="s">
        <v>36</v>
      </c>
      <c r="D18" s="41">
        <v>36.01</v>
      </c>
      <c r="E18" s="42">
        <v>1</v>
      </c>
      <c r="F18" s="42">
        <v>1</v>
      </c>
      <c r="G18" s="42">
        <v>1</v>
      </c>
      <c r="H18" s="42">
        <f t="shared" si="0"/>
        <v>9002.5</v>
      </c>
      <c r="I18" s="41"/>
      <c r="J18" s="41"/>
      <c r="K18" s="41"/>
      <c r="L18" s="41"/>
      <c r="M18" s="42">
        <f t="shared" si="1"/>
        <v>9002.5</v>
      </c>
      <c r="N18" s="43">
        <f t="shared" si="7"/>
        <v>1.4324439769609227</v>
      </c>
      <c r="O18" s="42">
        <f t="shared" si="8"/>
        <v>9.462438423008464</v>
      </c>
      <c r="P18" s="44">
        <f t="shared" si="4"/>
        <v>2365.6096057521163</v>
      </c>
      <c r="Q18" s="52">
        <f t="shared" si="5"/>
        <v>11368.109605752117</v>
      </c>
      <c r="R18" s="45">
        <f t="shared" si="6"/>
        <v>45.47243842300846</v>
      </c>
      <c r="S18" s="46"/>
      <c r="T18" s="47"/>
      <c r="U18" s="47"/>
      <c r="V18" s="48"/>
      <c r="W18" s="49"/>
      <c r="X18" s="50"/>
    </row>
    <row r="19" spans="1:24" ht="18" customHeight="1" hidden="1">
      <c r="A19" s="38"/>
      <c r="B19" s="39" t="s">
        <v>18</v>
      </c>
      <c r="C19" s="40" t="s">
        <v>37</v>
      </c>
      <c r="D19" s="41">
        <v>36.01</v>
      </c>
      <c r="E19" s="42">
        <v>1</v>
      </c>
      <c r="F19" s="42">
        <v>1</v>
      </c>
      <c r="G19" s="42">
        <v>1</v>
      </c>
      <c r="H19" s="42">
        <f t="shared" si="0"/>
        <v>9002.5</v>
      </c>
      <c r="I19" s="41"/>
      <c r="J19" s="41"/>
      <c r="K19" s="41"/>
      <c r="L19" s="41"/>
      <c r="M19" s="42">
        <f t="shared" si="1"/>
        <v>9002.5</v>
      </c>
      <c r="N19" s="43">
        <f t="shared" si="7"/>
        <v>1.4324439769609227</v>
      </c>
      <c r="O19" s="42">
        <f t="shared" si="8"/>
        <v>9.462438423008464</v>
      </c>
      <c r="P19" s="44">
        <f t="shared" si="4"/>
        <v>2365.6096057521163</v>
      </c>
      <c r="Q19" s="52">
        <f t="shared" si="5"/>
        <v>11368.109605752117</v>
      </c>
      <c r="R19" s="45">
        <f t="shared" si="6"/>
        <v>45.47243842300846</v>
      </c>
      <c r="S19" s="46"/>
      <c r="T19" s="47"/>
      <c r="U19" s="47"/>
      <c r="V19" s="48"/>
      <c r="W19" s="49"/>
      <c r="X19" s="50"/>
    </row>
    <row r="20" spans="1:24" ht="18" customHeight="1" hidden="1">
      <c r="A20" s="38"/>
      <c r="B20" s="39" t="s">
        <v>18</v>
      </c>
      <c r="C20" s="40" t="s">
        <v>38</v>
      </c>
      <c r="D20" s="41">
        <v>36.01</v>
      </c>
      <c r="E20" s="42">
        <v>1</v>
      </c>
      <c r="F20" s="42">
        <v>1</v>
      </c>
      <c r="G20" s="42">
        <v>1</v>
      </c>
      <c r="H20" s="42">
        <f t="shared" si="0"/>
        <v>9002.5</v>
      </c>
      <c r="I20" s="41"/>
      <c r="J20" s="41"/>
      <c r="K20" s="41"/>
      <c r="L20" s="41"/>
      <c r="M20" s="42">
        <f t="shared" si="1"/>
        <v>9002.5</v>
      </c>
      <c r="N20" s="43">
        <f t="shared" si="7"/>
        <v>1.4324439769609227</v>
      </c>
      <c r="O20" s="42">
        <f t="shared" si="8"/>
        <v>9.462438423008464</v>
      </c>
      <c r="P20" s="44">
        <f t="shared" si="4"/>
        <v>2365.6096057521163</v>
      </c>
      <c r="Q20" s="52">
        <f t="shared" si="5"/>
        <v>11368.109605752117</v>
      </c>
      <c r="R20" s="45">
        <f t="shared" si="6"/>
        <v>45.47243842300846</v>
      </c>
      <c r="S20" s="46"/>
      <c r="T20" s="47"/>
      <c r="U20" s="47"/>
      <c r="V20" s="48"/>
      <c r="W20" s="49"/>
      <c r="X20" s="50"/>
    </row>
    <row r="21" spans="1:24" ht="18" customHeight="1" hidden="1">
      <c r="A21" s="38"/>
      <c r="B21" s="39" t="s">
        <v>18</v>
      </c>
      <c r="C21" s="40" t="s">
        <v>39</v>
      </c>
      <c r="D21" s="41">
        <v>36.01</v>
      </c>
      <c r="E21" s="42">
        <v>1</v>
      </c>
      <c r="F21" s="42">
        <v>1</v>
      </c>
      <c r="G21" s="42">
        <v>1</v>
      </c>
      <c r="H21" s="42">
        <f t="shared" si="0"/>
        <v>9002.5</v>
      </c>
      <c r="I21" s="41"/>
      <c r="J21" s="41"/>
      <c r="K21" s="41"/>
      <c r="L21" s="41"/>
      <c r="M21" s="42">
        <f t="shared" si="1"/>
        <v>9002.5</v>
      </c>
      <c r="N21" s="43">
        <f t="shared" si="7"/>
        <v>1.4324439769609227</v>
      </c>
      <c r="O21" s="42">
        <f t="shared" si="8"/>
        <v>9.462438423008464</v>
      </c>
      <c r="P21" s="44">
        <f t="shared" si="4"/>
        <v>2365.6096057521163</v>
      </c>
      <c r="Q21" s="52">
        <f t="shared" si="5"/>
        <v>11368.109605752117</v>
      </c>
      <c r="R21" s="45">
        <f t="shared" si="6"/>
        <v>45.47243842300846</v>
      </c>
      <c r="S21" s="46"/>
      <c r="T21" s="47"/>
      <c r="U21" s="47"/>
      <c r="V21" s="48"/>
      <c r="W21" s="49"/>
      <c r="X21" s="50"/>
    </row>
    <row r="22" spans="1:24" ht="18" customHeight="1" hidden="1">
      <c r="A22" s="38"/>
      <c r="B22" s="39" t="s">
        <v>18</v>
      </c>
      <c r="C22" s="40" t="s">
        <v>40</v>
      </c>
      <c r="D22" s="41">
        <v>36.01</v>
      </c>
      <c r="E22" s="42">
        <v>1</v>
      </c>
      <c r="F22" s="42">
        <v>1</v>
      </c>
      <c r="G22" s="42">
        <v>1</v>
      </c>
      <c r="H22" s="42">
        <f t="shared" si="0"/>
        <v>9002.5</v>
      </c>
      <c r="I22" s="41"/>
      <c r="J22" s="41"/>
      <c r="K22" s="41"/>
      <c r="L22" s="41"/>
      <c r="M22" s="42">
        <f t="shared" si="1"/>
        <v>9002.5</v>
      </c>
      <c r="N22" s="43">
        <f aca="true" t="shared" si="9" ref="N22:N24">M22/7138.7198</f>
        <v>1.2610804531086932</v>
      </c>
      <c r="O22" s="42">
        <f aca="true" t="shared" si="10" ref="O22:O24">N22*4.735</f>
        <v>5.9712159454696625</v>
      </c>
      <c r="P22" s="44">
        <f t="shared" si="4"/>
        <v>1492.8039863674155</v>
      </c>
      <c r="Q22" s="44">
        <f t="shared" si="5"/>
        <v>10495.303986367415</v>
      </c>
      <c r="R22" s="45">
        <f t="shared" si="6"/>
        <v>41.98121594546966</v>
      </c>
      <c r="S22" s="46"/>
      <c r="T22" s="47"/>
      <c r="U22" s="47"/>
      <c r="V22" s="48"/>
      <c r="W22" s="49"/>
      <c r="X22" s="50"/>
    </row>
    <row r="23" spans="1:24" ht="18" customHeight="1" hidden="1">
      <c r="A23" s="38"/>
      <c r="B23" s="39" t="s">
        <v>18</v>
      </c>
      <c r="C23" s="40" t="s">
        <v>41</v>
      </c>
      <c r="D23" s="41">
        <v>36.01</v>
      </c>
      <c r="E23" s="42">
        <v>1</v>
      </c>
      <c r="F23" s="42">
        <v>1</v>
      </c>
      <c r="G23" s="42">
        <v>1</v>
      </c>
      <c r="H23" s="42">
        <f t="shared" si="0"/>
        <v>9002.5</v>
      </c>
      <c r="I23" s="41"/>
      <c r="J23" s="41"/>
      <c r="K23" s="41"/>
      <c r="L23" s="41"/>
      <c r="M23" s="42">
        <f t="shared" si="1"/>
        <v>9002.5</v>
      </c>
      <c r="N23" s="43">
        <f t="shared" si="9"/>
        <v>1.2610804531086932</v>
      </c>
      <c r="O23" s="42">
        <f t="shared" si="10"/>
        <v>5.9712159454696625</v>
      </c>
      <c r="P23" s="44">
        <f t="shared" si="4"/>
        <v>1492.8039863674155</v>
      </c>
      <c r="Q23" s="44">
        <f t="shared" si="5"/>
        <v>10495.303986367415</v>
      </c>
      <c r="R23" s="45">
        <f t="shared" si="6"/>
        <v>41.98121594546966</v>
      </c>
      <c r="S23" s="46"/>
      <c r="T23" s="47"/>
      <c r="U23" s="47"/>
      <c r="V23" s="48"/>
      <c r="W23" s="49"/>
      <c r="X23" s="50"/>
    </row>
    <row r="24" spans="1:24" ht="18" customHeight="1" hidden="1">
      <c r="A24" s="53"/>
      <c r="B24" s="54" t="s">
        <v>18</v>
      </c>
      <c r="C24" s="55" t="s">
        <v>42</v>
      </c>
      <c r="D24" s="56">
        <v>36.01</v>
      </c>
      <c r="E24" s="57">
        <v>1</v>
      </c>
      <c r="F24" s="57">
        <v>1</v>
      </c>
      <c r="G24" s="57">
        <v>1</v>
      </c>
      <c r="H24" s="57">
        <f t="shared" si="0"/>
        <v>9002.5</v>
      </c>
      <c r="I24" s="56"/>
      <c r="J24" s="56"/>
      <c r="K24" s="56"/>
      <c r="L24" s="56"/>
      <c r="M24" s="57">
        <f t="shared" si="1"/>
        <v>9002.5</v>
      </c>
      <c r="N24" s="58">
        <f t="shared" si="9"/>
        <v>1.2610804531086932</v>
      </c>
      <c r="O24" s="57">
        <f t="shared" si="10"/>
        <v>5.9712159454696625</v>
      </c>
      <c r="P24" s="59">
        <f t="shared" si="4"/>
        <v>1492.8039863674155</v>
      </c>
      <c r="Q24" s="59">
        <f t="shared" si="5"/>
        <v>10495.303986367415</v>
      </c>
      <c r="R24" s="60">
        <f t="shared" si="6"/>
        <v>41.98121594546966</v>
      </c>
      <c r="S24" s="61"/>
      <c r="T24" s="62"/>
      <c r="U24" s="62"/>
      <c r="V24" s="63"/>
      <c r="W24" s="64"/>
      <c r="X24" s="65"/>
    </row>
    <row r="25" spans="1:24" ht="18" customHeight="1">
      <c r="A25" s="66">
        <v>1</v>
      </c>
      <c r="B25" s="67" t="s">
        <v>43</v>
      </c>
      <c r="C25" s="68" t="s">
        <v>44</v>
      </c>
      <c r="D25" s="69">
        <v>54.89</v>
      </c>
      <c r="E25" s="69">
        <v>1.04</v>
      </c>
      <c r="F25" s="69">
        <v>0.94</v>
      </c>
      <c r="G25" s="69">
        <v>1</v>
      </c>
      <c r="H25" s="69">
        <f t="shared" si="0"/>
        <v>13415.116</v>
      </c>
      <c r="I25" s="70"/>
      <c r="J25" s="70"/>
      <c r="K25" s="70"/>
      <c r="L25" s="70"/>
      <c r="M25" s="69">
        <f t="shared" si="1"/>
        <v>13415.116</v>
      </c>
      <c r="N25" s="71">
        <f aca="true" t="shared" si="11" ref="N25:N28">M25/6284.7135</f>
        <v>2.134562856365688</v>
      </c>
      <c r="O25" s="69">
        <f aca="true" t="shared" si="12" ref="O25:O28">N25*6.6058</f>
        <v>14.100495316580462</v>
      </c>
      <c r="P25" s="72">
        <f t="shared" si="4"/>
        <v>3525.1238291451155</v>
      </c>
      <c r="Q25" s="73">
        <f t="shared" si="5"/>
        <v>16940.239829145117</v>
      </c>
      <c r="R25" s="74">
        <f t="shared" si="6"/>
        <v>68.99049531658046</v>
      </c>
      <c r="S25" s="75">
        <v>75199</v>
      </c>
      <c r="T25" s="76">
        <v>82098</v>
      </c>
      <c r="U25" s="77">
        <v>80889</v>
      </c>
      <c r="V25" s="78" t="s">
        <v>45</v>
      </c>
      <c r="W25" s="79" t="s">
        <v>46</v>
      </c>
      <c r="X25" s="80" t="s">
        <v>47</v>
      </c>
    </row>
    <row r="26" spans="1:24" ht="18" customHeight="1">
      <c r="A26" s="38">
        <v>1</v>
      </c>
      <c r="B26" s="39" t="s">
        <v>43</v>
      </c>
      <c r="C26" s="40" t="s">
        <v>48</v>
      </c>
      <c r="D26" s="42">
        <v>69.58</v>
      </c>
      <c r="E26" s="42">
        <v>1.04</v>
      </c>
      <c r="F26" s="42">
        <v>0.94</v>
      </c>
      <c r="G26" s="42">
        <v>1</v>
      </c>
      <c r="H26" s="42">
        <f t="shared" si="0"/>
        <v>17005.352000000003</v>
      </c>
      <c r="I26" s="41"/>
      <c r="J26" s="41"/>
      <c r="K26" s="41"/>
      <c r="L26" s="41"/>
      <c r="M26" s="42">
        <f t="shared" si="1"/>
        <v>17005.352000000003</v>
      </c>
      <c r="N26" s="43">
        <f t="shared" si="11"/>
        <v>2.7058277199111784</v>
      </c>
      <c r="O26" s="42">
        <f t="shared" si="12"/>
        <v>17.874156752189265</v>
      </c>
      <c r="P26" s="44">
        <f t="shared" si="4"/>
        <v>4468.539188047316</v>
      </c>
      <c r="Q26" s="52">
        <f t="shared" si="5"/>
        <v>21473.891188047317</v>
      </c>
      <c r="R26" s="45">
        <f t="shared" si="6"/>
        <v>87.45415675218926</v>
      </c>
      <c r="S26" s="81">
        <v>95321</v>
      </c>
      <c r="T26" s="82">
        <v>104066</v>
      </c>
      <c r="U26" s="83">
        <v>101195</v>
      </c>
      <c r="V26" s="84" t="s">
        <v>45</v>
      </c>
      <c r="W26" s="84" t="s">
        <v>46</v>
      </c>
      <c r="X26" s="50" t="s">
        <v>47</v>
      </c>
    </row>
    <row r="27" spans="1:24" ht="18" customHeight="1">
      <c r="A27" s="38">
        <v>1</v>
      </c>
      <c r="B27" s="39">
        <v>1</v>
      </c>
      <c r="C27" s="40" t="s">
        <v>49</v>
      </c>
      <c r="D27" s="42">
        <v>27.46</v>
      </c>
      <c r="E27" s="42">
        <v>1</v>
      </c>
      <c r="F27" s="42">
        <v>1</v>
      </c>
      <c r="G27" s="42">
        <v>1</v>
      </c>
      <c r="H27" s="42">
        <f t="shared" si="0"/>
        <v>6865</v>
      </c>
      <c r="I27" s="41"/>
      <c r="J27" s="41"/>
      <c r="K27" s="41"/>
      <c r="L27" s="41"/>
      <c r="M27" s="42">
        <f t="shared" si="1"/>
        <v>6865</v>
      </c>
      <c r="N27" s="43">
        <f t="shared" si="11"/>
        <v>1.0923330077019422</v>
      </c>
      <c r="O27" s="42">
        <f t="shared" si="12"/>
        <v>7.21573338227749</v>
      </c>
      <c r="P27" s="44">
        <f t="shared" si="4"/>
        <v>1803.9333455693725</v>
      </c>
      <c r="Q27" s="52">
        <f t="shared" si="5"/>
        <v>8668.933345569372</v>
      </c>
      <c r="R27" s="45">
        <f t="shared" si="6"/>
        <v>34.67573338227749</v>
      </c>
      <c r="S27" s="81">
        <v>37801</v>
      </c>
      <c r="T27" s="82">
        <v>41269</v>
      </c>
      <c r="U27" s="83">
        <v>38333</v>
      </c>
      <c r="V27" s="84" t="s">
        <v>50</v>
      </c>
      <c r="W27" s="84" t="s">
        <v>46</v>
      </c>
      <c r="X27" s="50" t="s">
        <v>51</v>
      </c>
    </row>
    <row r="28" spans="1:24" ht="18" customHeight="1">
      <c r="A28" s="38">
        <v>1</v>
      </c>
      <c r="B28" s="39">
        <v>2</v>
      </c>
      <c r="C28" s="40" t="s">
        <v>52</v>
      </c>
      <c r="D28" s="42">
        <v>27.46</v>
      </c>
      <c r="E28" s="42">
        <v>1</v>
      </c>
      <c r="F28" s="42">
        <v>1</v>
      </c>
      <c r="G28" s="42">
        <v>1</v>
      </c>
      <c r="H28" s="42">
        <f t="shared" si="0"/>
        <v>6865</v>
      </c>
      <c r="I28" s="41"/>
      <c r="J28" s="41"/>
      <c r="K28" s="41"/>
      <c r="L28" s="41"/>
      <c r="M28" s="42">
        <f t="shared" si="1"/>
        <v>6865</v>
      </c>
      <c r="N28" s="43">
        <f t="shared" si="11"/>
        <v>1.0923330077019422</v>
      </c>
      <c r="O28" s="42">
        <f t="shared" si="12"/>
        <v>7.21573338227749</v>
      </c>
      <c r="P28" s="44">
        <f t="shared" si="4"/>
        <v>1803.9333455693725</v>
      </c>
      <c r="Q28" s="52">
        <f t="shared" si="5"/>
        <v>8668.933345569372</v>
      </c>
      <c r="R28" s="45">
        <f t="shared" si="6"/>
        <v>34.67573338227749</v>
      </c>
      <c r="S28" s="81">
        <v>37801</v>
      </c>
      <c r="T28" s="82">
        <v>41269</v>
      </c>
      <c r="U28" s="83">
        <v>38333</v>
      </c>
      <c r="V28" s="84" t="s">
        <v>50</v>
      </c>
      <c r="W28" s="85" t="s">
        <v>46</v>
      </c>
      <c r="X28" s="50" t="s">
        <v>51</v>
      </c>
    </row>
    <row r="29" spans="1:24" ht="3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8" customHeight="1">
      <c r="A30" s="38">
        <v>2</v>
      </c>
      <c r="B30" s="39" t="s">
        <v>43</v>
      </c>
      <c r="C30" s="40" t="s">
        <v>48</v>
      </c>
      <c r="D30" s="42">
        <v>69</v>
      </c>
      <c r="E30" s="41">
        <v>1.03</v>
      </c>
      <c r="F30" s="41">
        <v>0.94</v>
      </c>
      <c r="G30" s="42">
        <v>1</v>
      </c>
      <c r="H30" s="42">
        <f aca="true" t="shared" si="13" ref="H30:H40">D30*E30*F30*G30*250</f>
        <v>16701.45</v>
      </c>
      <c r="I30" s="41"/>
      <c r="J30" s="41"/>
      <c r="K30" s="41"/>
      <c r="L30" s="41"/>
      <c r="M30" s="42">
        <f aca="true" t="shared" si="14" ref="M30:M40">H30*1</f>
        <v>16701.45</v>
      </c>
      <c r="N30" s="43">
        <f aca="true" t="shared" si="15" ref="N30:N40">M30/6284.7135</f>
        <v>2.657471975452819</v>
      </c>
      <c r="O30" s="42">
        <f aca="true" t="shared" si="16" ref="O30:O40">N30*6.6058</f>
        <v>17.554728375446235</v>
      </c>
      <c r="P30" s="44">
        <f aca="true" t="shared" si="17" ref="P30:P40">O30*250</f>
        <v>4388.682093861558</v>
      </c>
      <c r="Q30" s="52">
        <f aca="true" t="shared" si="18" ref="Q30:Q40">H30+P30</f>
        <v>21090.13209386156</v>
      </c>
      <c r="R30" s="45">
        <f aca="true" t="shared" si="19" ref="R30:R40">D30+O30</f>
        <v>86.55472837544623</v>
      </c>
      <c r="S30" s="81">
        <v>94340</v>
      </c>
      <c r="T30" s="82">
        <v>102995</v>
      </c>
      <c r="U30" s="83">
        <v>90685</v>
      </c>
      <c r="V30" s="84" t="s">
        <v>45</v>
      </c>
      <c r="W30" s="84" t="s">
        <v>46</v>
      </c>
      <c r="X30" s="50" t="s">
        <v>47</v>
      </c>
    </row>
    <row r="31" spans="1:24" ht="18" customHeight="1">
      <c r="A31" s="38">
        <v>2</v>
      </c>
      <c r="B31" s="39">
        <v>1</v>
      </c>
      <c r="C31" s="40" t="s">
        <v>53</v>
      </c>
      <c r="D31" s="41">
        <v>67.16</v>
      </c>
      <c r="E31" s="41">
        <v>0.98</v>
      </c>
      <c r="F31" s="41">
        <v>1.03</v>
      </c>
      <c r="G31" s="42">
        <v>1</v>
      </c>
      <c r="H31" s="42">
        <f t="shared" si="13"/>
        <v>16947.826</v>
      </c>
      <c r="I31" s="41"/>
      <c r="J31" s="41"/>
      <c r="K31" s="41"/>
      <c r="L31" s="41"/>
      <c r="M31" s="42">
        <f t="shared" si="14"/>
        <v>16947.826</v>
      </c>
      <c r="N31" s="43">
        <f t="shared" si="15"/>
        <v>2.696674398920492</v>
      </c>
      <c r="O31" s="42">
        <f t="shared" si="16"/>
        <v>17.813691744388986</v>
      </c>
      <c r="P31" s="44">
        <f t="shared" si="17"/>
        <v>4453.422936097247</v>
      </c>
      <c r="Q31" s="52">
        <f t="shared" si="18"/>
        <v>21401.248936097247</v>
      </c>
      <c r="R31" s="45">
        <f t="shared" si="19"/>
        <v>84.97369174438899</v>
      </c>
      <c r="S31" s="81">
        <v>92617</v>
      </c>
      <c r="T31" s="82">
        <v>101114</v>
      </c>
      <c r="U31" s="83">
        <v>89120</v>
      </c>
      <c r="V31" s="84" t="s">
        <v>45</v>
      </c>
      <c r="W31" s="84" t="s">
        <v>46</v>
      </c>
      <c r="X31" s="50" t="s">
        <v>54</v>
      </c>
    </row>
    <row r="32" spans="1:24" ht="18" customHeight="1">
      <c r="A32" s="38">
        <v>2</v>
      </c>
      <c r="B32" s="39">
        <v>1</v>
      </c>
      <c r="C32" s="40" t="s">
        <v>55</v>
      </c>
      <c r="D32" s="41">
        <v>62.45</v>
      </c>
      <c r="E32" s="41">
        <v>0.98</v>
      </c>
      <c r="F32" s="41">
        <v>1.03</v>
      </c>
      <c r="G32" s="42">
        <v>1</v>
      </c>
      <c r="H32" s="42">
        <f t="shared" si="13"/>
        <v>15759.2575</v>
      </c>
      <c r="I32" s="41"/>
      <c r="J32" s="41"/>
      <c r="K32" s="41"/>
      <c r="L32" s="41"/>
      <c r="M32" s="42">
        <f t="shared" si="14"/>
        <v>15759.2575</v>
      </c>
      <c r="N32" s="43">
        <f t="shared" si="15"/>
        <v>2.5075538447377115</v>
      </c>
      <c r="O32" s="42">
        <f t="shared" si="16"/>
        <v>16.564399187568377</v>
      </c>
      <c r="P32" s="44">
        <f t="shared" si="17"/>
        <v>4141.099796892094</v>
      </c>
      <c r="Q32" s="52">
        <f t="shared" si="18"/>
        <v>19900.357296892093</v>
      </c>
      <c r="R32" s="45">
        <f t="shared" si="19"/>
        <v>79.01439918756839</v>
      </c>
      <c r="S32" s="81">
        <v>86121</v>
      </c>
      <c r="T32" s="82">
        <v>94022</v>
      </c>
      <c r="U32" s="83">
        <v>83220</v>
      </c>
      <c r="V32" s="84" t="s">
        <v>45</v>
      </c>
      <c r="W32" s="84" t="s">
        <v>46</v>
      </c>
      <c r="X32" s="50" t="s">
        <v>47</v>
      </c>
    </row>
    <row r="33" spans="1:24" ht="18" customHeight="1">
      <c r="A33" s="38">
        <v>2</v>
      </c>
      <c r="B33" s="39">
        <v>1</v>
      </c>
      <c r="C33" s="40" t="s">
        <v>56</v>
      </c>
      <c r="D33" s="41">
        <v>61.77</v>
      </c>
      <c r="E33" s="41">
        <v>1.03</v>
      </c>
      <c r="F33" s="41">
        <v>1.03</v>
      </c>
      <c r="G33" s="42">
        <v>1</v>
      </c>
      <c r="H33" s="42">
        <f t="shared" si="13"/>
        <v>16382.948250000001</v>
      </c>
      <c r="I33" s="41"/>
      <c r="J33" s="41"/>
      <c r="K33" s="41"/>
      <c r="L33" s="41"/>
      <c r="M33" s="42">
        <f t="shared" si="14"/>
        <v>16382.948250000001</v>
      </c>
      <c r="N33" s="43">
        <f t="shared" si="15"/>
        <v>2.6067931736267695</v>
      </c>
      <c r="O33" s="42">
        <f t="shared" si="16"/>
        <v>17.219954346343716</v>
      </c>
      <c r="P33" s="44">
        <f t="shared" si="17"/>
        <v>4304.988586585929</v>
      </c>
      <c r="Q33" s="52">
        <f t="shared" si="18"/>
        <v>20687.93683658593</v>
      </c>
      <c r="R33" s="45">
        <f t="shared" si="19"/>
        <v>78.98995434634372</v>
      </c>
      <c r="S33" s="81">
        <v>86099</v>
      </c>
      <c r="T33" s="82">
        <v>93998</v>
      </c>
      <c r="U33" s="83">
        <v>83200</v>
      </c>
      <c r="V33" s="84" t="s">
        <v>45</v>
      </c>
      <c r="W33" s="84" t="s">
        <v>46</v>
      </c>
      <c r="X33" s="50" t="s">
        <v>47</v>
      </c>
    </row>
    <row r="34" spans="1:24" ht="18" customHeight="1">
      <c r="A34" s="38">
        <v>2</v>
      </c>
      <c r="B34" s="39">
        <v>1</v>
      </c>
      <c r="C34" s="40" t="s">
        <v>57</v>
      </c>
      <c r="D34" s="42">
        <v>62.39</v>
      </c>
      <c r="E34" s="42">
        <v>1</v>
      </c>
      <c r="F34" s="41">
        <v>1.03</v>
      </c>
      <c r="G34" s="42">
        <v>1</v>
      </c>
      <c r="H34" s="42">
        <f t="shared" si="13"/>
        <v>16065.425000000001</v>
      </c>
      <c r="I34" s="41"/>
      <c r="J34" s="41"/>
      <c r="K34" s="41"/>
      <c r="L34" s="41"/>
      <c r="M34" s="42">
        <f t="shared" si="14"/>
        <v>16065.425000000001</v>
      </c>
      <c r="N34" s="43">
        <f t="shared" si="15"/>
        <v>2.5562700670444247</v>
      </c>
      <c r="O34" s="42">
        <f t="shared" si="16"/>
        <v>16.886208808882063</v>
      </c>
      <c r="P34" s="44">
        <f t="shared" si="17"/>
        <v>4221.552202220516</v>
      </c>
      <c r="Q34" s="52">
        <f t="shared" si="18"/>
        <v>20286.977202220518</v>
      </c>
      <c r="R34" s="45">
        <f t="shared" si="19"/>
        <v>79.27620880888206</v>
      </c>
      <c r="S34" s="81">
        <v>86415</v>
      </c>
      <c r="T34" s="82">
        <v>94343</v>
      </c>
      <c r="U34" s="83">
        <v>83487</v>
      </c>
      <c r="V34" s="84" t="s">
        <v>45</v>
      </c>
      <c r="W34" s="84" t="s">
        <v>46</v>
      </c>
      <c r="X34" s="50" t="s">
        <v>54</v>
      </c>
    </row>
    <row r="35" spans="1:24" ht="18" customHeight="1">
      <c r="A35" s="38">
        <v>2</v>
      </c>
      <c r="B35" s="39">
        <v>2</v>
      </c>
      <c r="C35" s="40" t="s">
        <v>58</v>
      </c>
      <c r="D35" s="41">
        <v>65.28</v>
      </c>
      <c r="E35" s="41">
        <v>0.98</v>
      </c>
      <c r="F35" s="41">
        <v>1.03</v>
      </c>
      <c r="G35" s="42">
        <v>1</v>
      </c>
      <c r="H35" s="42">
        <f t="shared" si="13"/>
        <v>16473.408000000003</v>
      </c>
      <c r="I35" s="41"/>
      <c r="J35" s="41"/>
      <c r="K35" s="41"/>
      <c r="L35" s="41"/>
      <c r="M35" s="42">
        <f t="shared" si="14"/>
        <v>16473.408000000003</v>
      </c>
      <c r="N35" s="43">
        <f t="shared" si="15"/>
        <v>2.621186789182992</v>
      </c>
      <c r="O35" s="42">
        <f t="shared" si="16"/>
        <v>17.31503569198501</v>
      </c>
      <c r="P35" s="44">
        <f t="shared" si="17"/>
        <v>4328.758922996252</v>
      </c>
      <c r="Q35" s="52">
        <f t="shared" si="18"/>
        <v>20802.166922996257</v>
      </c>
      <c r="R35" s="45">
        <f t="shared" si="19"/>
        <v>82.595035691985</v>
      </c>
      <c r="S35" s="81">
        <v>90034</v>
      </c>
      <c r="T35" s="82">
        <v>98294</v>
      </c>
      <c r="U35" s="83">
        <v>86774</v>
      </c>
      <c r="V35" s="84" t="s">
        <v>45</v>
      </c>
      <c r="W35" s="84" t="s">
        <v>46</v>
      </c>
      <c r="X35" s="50" t="s">
        <v>54</v>
      </c>
    </row>
    <row r="36" spans="1:24" ht="18" customHeight="1">
      <c r="A36" s="38">
        <v>2</v>
      </c>
      <c r="B36" s="39">
        <v>2</v>
      </c>
      <c r="C36" s="40" t="s">
        <v>59</v>
      </c>
      <c r="D36" s="41">
        <v>62.45</v>
      </c>
      <c r="E36" s="41">
        <v>0.98</v>
      </c>
      <c r="F36" s="41">
        <v>1.03</v>
      </c>
      <c r="G36" s="42">
        <v>1</v>
      </c>
      <c r="H36" s="42">
        <f t="shared" si="13"/>
        <v>15759.2575</v>
      </c>
      <c r="I36" s="41"/>
      <c r="J36" s="41"/>
      <c r="K36" s="41"/>
      <c r="L36" s="41"/>
      <c r="M36" s="42">
        <f t="shared" si="14"/>
        <v>15759.2575</v>
      </c>
      <c r="N36" s="43">
        <f t="shared" si="15"/>
        <v>2.5075538447377115</v>
      </c>
      <c r="O36" s="42">
        <f t="shared" si="16"/>
        <v>16.564399187568377</v>
      </c>
      <c r="P36" s="44">
        <f t="shared" si="17"/>
        <v>4141.099796892094</v>
      </c>
      <c r="Q36" s="52">
        <f t="shared" si="18"/>
        <v>19900.357296892093</v>
      </c>
      <c r="R36" s="45">
        <f t="shared" si="19"/>
        <v>79.01439918756839</v>
      </c>
      <c r="S36" s="81">
        <v>86121</v>
      </c>
      <c r="T36" s="82">
        <v>94022</v>
      </c>
      <c r="U36" s="83">
        <v>83220</v>
      </c>
      <c r="V36" s="84" t="s">
        <v>45</v>
      </c>
      <c r="W36" s="84" t="s">
        <v>46</v>
      </c>
      <c r="X36" s="50" t="s">
        <v>47</v>
      </c>
    </row>
    <row r="37" spans="1:24" ht="18" customHeight="1">
      <c r="A37" s="38">
        <v>2</v>
      </c>
      <c r="B37" s="39">
        <v>2</v>
      </c>
      <c r="C37" s="40" t="s">
        <v>60</v>
      </c>
      <c r="D37" s="41">
        <v>61.77</v>
      </c>
      <c r="E37" s="41">
        <v>1.03</v>
      </c>
      <c r="F37" s="41">
        <v>1.03</v>
      </c>
      <c r="G37" s="42">
        <v>1</v>
      </c>
      <c r="H37" s="42">
        <f t="shared" si="13"/>
        <v>16382.948250000001</v>
      </c>
      <c r="I37" s="41"/>
      <c r="J37" s="41"/>
      <c r="K37" s="41"/>
      <c r="L37" s="41"/>
      <c r="M37" s="42">
        <f t="shared" si="14"/>
        <v>16382.948250000001</v>
      </c>
      <c r="N37" s="43">
        <f t="shared" si="15"/>
        <v>2.6067931736267695</v>
      </c>
      <c r="O37" s="42">
        <f t="shared" si="16"/>
        <v>17.219954346343716</v>
      </c>
      <c r="P37" s="44">
        <f t="shared" si="17"/>
        <v>4304.988586585929</v>
      </c>
      <c r="Q37" s="52">
        <f t="shared" si="18"/>
        <v>20687.93683658593</v>
      </c>
      <c r="R37" s="45">
        <f t="shared" si="19"/>
        <v>78.98995434634372</v>
      </c>
      <c r="S37" s="81">
        <v>86099</v>
      </c>
      <c r="T37" s="82">
        <v>93998</v>
      </c>
      <c r="U37" s="83">
        <v>83200</v>
      </c>
      <c r="V37" s="84" t="s">
        <v>45</v>
      </c>
      <c r="W37" s="84" t="s">
        <v>46</v>
      </c>
      <c r="X37" s="50" t="s">
        <v>47</v>
      </c>
    </row>
    <row r="38" spans="1:24" ht="18" customHeight="1">
      <c r="A38" s="38">
        <v>2</v>
      </c>
      <c r="B38" s="39">
        <v>2</v>
      </c>
      <c r="C38" s="40" t="s">
        <v>61</v>
      </c>
      <c r="D38" s="42">
        <v>61.2</v>
      </c>
      <c r="E38" s="42">
        <v>1</v>
      </c>
      <c r="F38" s="41">
        <v>1.03</v>
      </c>
      <c r="G38" s="42">
        <v>1</v>
      </c>
      <c r="H38" s="42">
        <f t="shared" si="13"/>
        <v>15759</v>
      </c>
      <c r="I38" s="41"/>
      <c r="J38" s="41"/>
      <c r="K38" s="41"/>
      <c r="L38" s="41"/>
      <c r="M38" s="42">
        <f t="shared" si="14"/>
        <v>15759</v>
      </c>
      <c r="N38" s="43">
        <f t="shared" si="15"/>
        <v>2.5075128723051576</v>
      </c>
      <c r="O38" s="42">
        <f t="shared" si="16"/>
        <v>16.56412853187341</v>
      </c>
      <c r="P38" s="44">
        <f t="shared" si="17"/>
        <v>4141.032132968353</v>
      </c>
      <c r="Q38" s="52">
        <f t="shared" si="18"/>
        <v>19900.032132968354</v>
      </c>
      <c r="R38" s="45">
        <f t="shared" si="19"/>
        <v>77.76412853187341</v>
      </c>
      <c r="S38" s="81">
        <v>84758</v>
      </c>
      <c r="T38" s="82">
        <v>92534</v>
      </c>
      <c r="U38" s="83">
        <v>81982</v>
      </c>
      <c r="V38" s="84" t="s">
        <v>45</v>
      </c>
      <c r="W38" s="84" t="s">
        <v>46</v>
      </c>
      <c r="X38" s="50" t="s">
        <v>54</v>
      </c>
    </row>
    <row r="39" spans="1:24" ht="18" customHeight="1">
      <c r="A39" s="38">
        <v>2</v>
      </c>
      <c r="B39" s="39" t="s">
        <v>62</v>
      </c>
      <c r="C39" s="40" t="s">
        <v>63</v>
      </c>
      <c r="D39" s="41">
        <v>66.64</v>
      </c>
      <c r="E39" s="41">
        <v>0.97</v>
      </c>
      <c r="F39" s="41">
        <v>0.97</v>
      </c>
      <c r="G39" s="42">
        <v>1</v>
      </c>
      <c r="H39" s="42">
        <f t="shared" si="13"/>
        <v>15675.393999999998</v>
      </c>
      <c r="I39" s="41"/>
      <c r="J39" s="41"/>
      <c r="K39" s="41"/>
      <c r="L39" s="41"/>
      <c r="M39" s="42">
        <f t="shared" si="14"/>
        <v>15675.393999999998</v>
      </c>
      <c r="N39" s="43">
        <f t="shared" si="15"/>
        <v>2.494209799698904</v>
      </c>
      <c r="O39" s="42">
        <f t="shared" si="16"/>
        <v>16.476251094851023</v>
      </c>
      <c r="P39" s="44">
        <f t="shared" si="17"/>
        <v>4119.062773712756</v>
      </c>
      <c r="Q39" s="52">
        <f t="shared" si="18"/>
        <v>19794.456773712755</v>
      </c>
      <c r="R39" s="45">
        <f t="shared" si="19"/>
        <v>83.11625109485102</v>
      </c>
      <c r="S39" s="81">
        <v>90601</v>
      </c>
      <c r="T39" s="82">
        <v>98913</v>
      </c>
      <c r="U39" s="83">
        <v>87289</v>
      </c>
      <c r="V39" s="84" t="s">
        <v>45</v>
      </c>
      <c r="W39" s="84" t="s">
        <v>46</v>
      </c>
      <c r="X39" s="50" t="s">
        <v>54</v>
      </c>
    </row>
    <row r="40" spans="1:24" ht="17.25" customHeight="1">
      <c r="A40" s="38">
        <v>2</v>
      </c>
      <c r="B40" s="39" t="s">
        <v>62</v>
      </c>
      <c r="C40" s="40" t="s">
        <v>64</v>
      </c>
      <c r="D40" s="41">
        <v>37.89</v>
      </c>
      <c r="E40" s="42">
        <v>1</v>
      </c>
      <c r="F40" s="42">
        <v>1</v>
      </c>
      <c r="G40" s="42">
        <v>1</v>
      </c>
      <c r="H40" s="42">
        <f t="shared" si="13"/>
        <v>9472.5</v>
      </c>
      <c r="I40" s="41"/>
      <c r="J40" s="41"/>
      <c r="K40" s="41"/>
      <c r="L40" s="41"/>
      <c r="M40" s="42">
        <f t="shared" si="14"/>
        <v>9472.5</v>
      </c>
      <c r="N40" s="43">
        <f t="shared" si="15"/>
        <v>1.5072286111371664</v>
      </c>
      <c r="O40" s="42">
        <f t="shared" si="16"/>
        <v>9.956450759449895</v>
      </c>
      <c r="P40" s="44">
        <f t="shared" si="17"/>
        <v>2489.112689862474</v>
      </c>
      <c r="Q40" s="52">
        <f t="shared" si="18"/>
        <v>11961.612689862473</v>
      </c>
      <c r="R40" s="45">
        <f t="shared" si="19"/>
        <v>47.846450759449894</v>
      </c>
      <c r="S40" s="81">
        <v>52157</v>
      </c>
      <c r="T40" s="82">
        <v>56942</v>
      </c>
      <c r="U40" s="83">
        <v>51372</v>
      </c>
      <c r="V40" s="84" t="s">
        <v>50</v>
      </c>
      <c r="W40" s="84" t="s">
        <v>46</v>
      </c>
      <c r="X40" s="50" t="s">
        <v>51</v>
      </c>
    </row>
    <row r="41" spans="1:24" ht="3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</row>
    <row r="42" spans="1:24" ht="18" customHeight="1">
      <c r="A42" s="38">
        <v>3</v>
      </c>
      <c r="B42" s="39" t="s">
        <v>43</v>
      </c>
      <c r="C42" s="40" t="s">
        <v>44</v>
      </c>
      <c r="D42" s="41">
        <v>62.07</v>
      </c>
      <c r="E42" s="41">
        <v>1.02</v>
      </c>
      <c r="F42" s="41">
        <v>0.94</v>
      </c>
      <c r="G42" s="42">
        <v>1</v>
      </c>
      <c r="H42" s="42">
        <f aca="true" t="shared" si="20" ref="H42:H48">D42*E42*F42*G42*250</f>
        <v>14878.179</v>
      </c>
      <c r="I42" s="41"/>
      <c r="J42" s="41"/>
      <c r="K42" s="41"/>
      <c r="L42" s="41"/>
      <c r="M42" s="42">
        <f aca="true" t="shared" si="21" ref="M42:M48">H42*1</f>
        <v>14878.179</v>
      </c>
      <c r="N42" s="43">
        <f aca="true" t="shared" si="22" ref="N42:N48">M42/7138.7198</f>
        <v>2.084152259344876</v>
      </c>
      <c r="O42" s="42">
        <f aca="true" t="shared" si="23" ref="O42:O48">N42*4.735</f>
        <v>9.868460947997988</v>
      </c>
      <c r="P42" s="44">
        <f aca="true" t="shared" si="24" ref="P42:P48">O42*250</f>
        <v>2467.115236999497</v>
      </c>
      <c r="Q42" s="52">
        <f aca="true" t="shared" si="25" ref="Q42:Q48">H42+P42</f>
        <v>17345.294236999496</v>
      </c>
      <c r="R42" s="45">
        <f>D42+O42</f>
        <v>71.93846094799798</v>
      </c>
      <c r="S42" s="81">
        <v>78415</v>
      </c>
      <c r="T42" s="82">
        <v>85609</v>
      </c>
      <c r="U42" s="83">
        <v>76221</v>
      </c>
      <c r="V42" s="84" t="s">
        <v>45</v>
      </c>
      <c r="W42" s="84" t="s">
        <v>46</v>
      </c>
      <c r="X42" s="50" t="s">
        <v>47</v>
      </c>
    </row>
    <row r="43" spans="1:24" ht="18" customHeight="1">
      <c r="A43" s="38">
        <v>3</v>
      </c>
      <c r="B43" s="39" t="s">
        <v>43</v>
      </c>
      <c r="C43" s="40" t="s">
        <v>48</v>
      </c>
      <c r="D43" s="41">
        <v>58.84</v>
      </c>
      <c r="E43" s="41">
        <v>1.02</v>
      </c>
      <c r="F43" s="41">
        <v>0.94</v>
      </c>
      <c r="G43" s="42">
        <v>1</v>
      </c>
      <c r="H43" s="42">
        <f t="shared" si="20"/>
        <v>14103.948</v>
      </c>
      <c r="I43" s="41"/>
      <c r="J43" s="41"/>
      <c r="K43" s="41"/>
      <c r="L43" s="41"/>
      <c r="M43" s="42">
        <f t="shared" si="21"/>
        <v>14103.948</v>
      </c>
      <c r="N43" s="43">
        <f t="shared" si="22"/>
        <v>1.9756970990793057</v>
      </c>
      <c r="O43" s="42">
        <f t="shared" si="23"/>
        <v>9.354925764140512</v>
      </c>
      <c r="P43" s="44">
        <f t="shared" si="24"/>
        <v>2338.7314410351282</v>
      </c>
      <c r="Q43" s="44">
        <f t="shared" si="25"/>
        <v>16442.67944103513</v>
      </c>
      <c r="R43" s="45">
        <v>67.83</v>
      </c>
      <c r="S43" s="82">
        <v>78415</v>
      </c>
      <c r="T43" s="82">
        <v>85609</v>
      </c>
      <c r="U43" s="83">
        <v>79613</v>
      </c>
      <c r="V43" s="84" t="s">
        <v>45</v>
      </c>
      <c r="W43" s="85" t="s">
        <v>46</v>
      </c>
      <c r="X43" s="50" t="s">
        <v>47</v>
      </c>
    </row>
    <row r="44" spans="1:24" ht="18" customHeight="1">
      <c r="A44" s="38">
        <v>3</v>
      </c>
      <c r="B44" s="39" t="s">
        <v>43</v>
      </c>
      <c r="C44" s="40" t="s">
        <v>49</v>
      </c>
      <c r="D44" s="41">
        <v>30.48</v>
      </c>
      <c r="E44" s="42">
        <v>1</v>
      </c>
      <c r="F44" s="42">
        <v>1</v>
      </c>
      <c r="G44" s="42">
        <v>1</v>
      </c>
      <c r="H44" s="42">
        <f t="shared" si="20"/>
        <v>7620</v>
      </c>
      <c r="I44" s="41"/>
      <c r="J44" s="41"/>
      <c r="K44" s="41"/>
      <c r="L44" s="41"/>
      <c r="M44" s="42">
        <f t="shared" si="21"/>
        <v>7620</v>
      </c>
      <c r="N44" s="43">
        <f t="shared" si="22"/>
        <v>1.0674182785546507</v>
      </c>
      <c r="O44" s="42">
        <f t="shared" si="23"/>
        <v>5.054225548956271</v>
      </c>
      <c r="P44" s="44">
        <f t="shared" si="24"/>
        <v>1263.5563872390678</v>
      </c>
      <c r="Q44" s="52">
        <f t="shared" si="25"/>
        <v>8883.556387239068</v>
      </c>
      <c r="R44" s="45">
        <f aca="true" t="shared" si="26" ref="R44:R47">D44+O44</f>
        <v>35.53422554895627</v>
      </c>
      <c r="S44" s="81">
        <v>38728</v>
      </c>
      <c r="T44" s="82">
        <v>42281</v>
      </c>
      <c r="U44" s="83">
        <v>35175</v>
      </c>
      <c r="V44" s="84" t="s">
        <v>50</v>
      </c>
      <c r="W44" s="87" t="s">
        <v>65</v>
      </c>
      <c r="X44" s="50" t="s">
        <v>47</v>
      </c>
    </row>
    <row r="45" spans="1:24" ht="18" customHeight="1">
      <c r="A45" s="38">
        <v>3</v>
      </c>
      <c r="B45" s="39">
        <v>1</v>
      </c>
      <c r="C45" s="40" t="s">
        <v>58</v>
      </c>
      <c r="D45" s="41">
        <v>60.18</v>
      </c>
      <c r="E45" s="41">
        <v>1.02</v>
      </c>
      <c r="F45" s="41">
        <v>1.03</v>
      </c>
      <c r="G45" s="42">
        <v>1</v>
      </c>
      <c r="H45" s="42">
        <f t="shared" si="20"/>
        <v>15806.277000000002</v>
      </c>
      <c r="I45" s="41"/>
      <c r="J45" s="41"/>
      <c r="K45" s="41"/>
      <c r="L45" s="41"/>
      <c r="M45" s="42">
        <f t="shared" si="21"/>
        <v>15806.277000000002</v>
      </c>
      <c r="N45" s="43">
        <f t="shared" si="22"/>
        <v>2.214161284212332</v>
      </c>
      <c r="O45" s="42">
        <f t="shared" si="23"/>
        <v>10.484053680745394</v>
      </c>
      <c r="P45" s="44">
        <f t="shared" si="24"/>
        <v>2621.0134201863484</v>
      </c>
      <c r="Q45" s="52">
        <f t="shared" si="25"/>
        <v>18427.29042018635</v>
      </c>
      <c r="R45" s="45">
        <f t="shared" si="26"/>
        <v>70.6640536807454</v>
      </c>
      <c r="S45" s="81">
        <v>77019</v>
      </c>
      <c r="T45" s="82">
        <v>84085</v>
      </c>
      <c r="U45" s="83">
        <v>74953</v>
      </c>
      <c r="V45" s="84" t="s">
        <v>45</v>
      </c>
      <c r="W45" s="84" t="s">
        <v>46</v>
      </c>
      <c r="X45" s="50" t="s">
        <v>47</v>
      </c>
    </row>
    <row r="46" spans="1:24" ht="18" customHeight="1">
      <c r="A46" s="38">
        <v>3</v>
      </c>
      <c r="B46" s="39">
        <v>1</v>
      </c>
      <c r="C46" s="40" t="s">
        <v>59</v>
      </c>
      <c r="D46" s="41">
        <v>58.85</v>
      </c>
      <c r="E46" s="41">
        <v>0.98</v>
      </c>
      <c r="F46" s="41">
        <v>1.03</v>
      </c>
      <c r="G46" s="42">
        <v>1</v>
      </c>
      <c r="H46" s="42">
        <f t="shared" si="20"/>
        <v>14850.7975</v>
      </c>
      <c r="I46" s="41"/>
      <c r="J46" s="41"/>
      <c r="K46" s="41"/>
      <c r="L46" s="41"/>
      <c r="M46" s="42">
        <f t="shared" si="21"/>
        <v>14850.7975</v>
      </c>
      <c r="N46" s="43">
        <f t="shared" si="22"/>
        <v>2.0803166276395944</v>
      </c>
      <c r="O46" s="42">
        <f t="shared" si="23"/>
        <v>9.85029923187348</v>
      </c>
      <c r="P46" s="44">
        <f t="shared" si="24"/>
        <v>2462.57480796837</v>
      </c>
      <c r="Q46" s="52">
        <f t="shared" si="25"/>
        <v>17313.37230796837</v>
      </c>
      <c r="R46" s="45">
        <f t="shared" si="26"/>
        <v>68.70029923187349</v>
      </c>
      <c r="S46" s="81">
        <v>74883</v>
      </c>
      <c r="T46" s="82">
        <v>81753</v>
      </c>
      <c r="U46" s="83">
        <v>80570</v>
      </c>
      <c r="V46" s="84" t="s">
        <v>45</v>
      </c>
      <c r="W46" s="84" t="s">
        <v>46</v>
      </c>
      <c r="X46" s="50" t="s">
        <v>47</v>
      </c>
    </row>
    <row r="47" spans="1:24" ht="18" customHeight="1">
      <c r="A47" s="38">
        <v>3</v>
      </c>
      <c r="B47" s="39">
        <v>1</v>
      </c>
      <c r="C47" s="40" t="s">
        <v>61</v>
      </c>
      <c r="D47" s="41">
        <v>59.12</v>
      </c>
      <c r="E47" s="42">
        <v>0.98</v>
      </c>
      <c r="F47" s="42">
        <v>1.03</v>
      </c>
      <c r="G47" s="42">
        <v>1</v>
      </c>
      <c r="H47" s="42">
        <f t="shared" si="20"/>
        <v>14918.932</v>
      </c>
      <c r="I47" s="41"/>
      <c r="J47" s="41"/>
      <c r="K47" s="41"/>
      <c r="L47" s="41"/>
      <c r="M47" s="42">
        <f t="shared" si="21"/>
        <v>14918.932</v>
      </c>
      <c r="N47" s="43">
        <f t="shared" si="22"/>
        <v>2.0898609859991986</v>
      </c>
      <c r="O47" s="42">
        <f t="shared" si="23"/>
        <v>9.895491768706206</v>
      </c>
      <c r="P47" s="44">
        <f t="shared" si="24"/>
        <v>2473.8729421765515</v>
      </c>
      <c r="Q47" s="52">
        <f t="shared" si="25"/>
        <v>17392.804942176554</v>
      </c>
      <c r="R47" s="45">
        <f t="shared" si="26"/>
        <v>69.0154917687062</v>
      </c>
      <c r="S47" s="81">
        <v>75232</v>
      </c>
      <c r="T47" s="82">
        <v>82134</v>
      </c>
      <c r="U47" s="83">
        <v>80922</v>
      </c>
      <c r="V47" s="84" t="s">
        <v>45</v>
      </c>
      <c r="W47" s="84" t="s">
        <v>46</v>
      </c>
      <c r="X47" s="50" t="s">
        <v>47</v>
      </c>
    </row>
    <row r="48" spans="1:24" ht="17.25" customHeight="1">
      <c r="A48" s="38">
        <v>3</v>
      </c>
      <c r="B48" s="39">
        <v>2</v>
      </c>
      <c r="C48" s="40" t="s">
        <v>66</v>
      </c>
      <c r="D48" s="41">
        <v>58.81</v>
      </c>
      <c r="E48" s="42">
        <v>0.98</v>
      </c>
      <c r="F48" s="42">
        <v>0.97</v>
      </c>
      <c r="G48" s="42">
        <v>1</v>
      </c>
      <c r="H48" s="42">
        <f t="shared" si="20"/>
        <v>13976.1965</v>
      </c>
      <c r="I48" s="41"/>
      <c r="J48" s="41"/>
      <c r="K48" s="41"/>
      <c r="L48" s="41"/>
      <c r="M48" s="42">
        <f t="shared" si="21"/>
        <v>13976.1965</v>
      </c>
      <c r="N48" s="43">
        <f t="shared" si="22"/>
        <v>1.9578015234608313</v>
      </c>
      <c r="O48" s="42">
        <f t="shared" si="23"/>
        <v>9.270190213587037</v>
      </c>
      <c r="P48" s="44">
        <f t="shared" si="24"/>
        <v>2317.547553396759</v>
      </c>
      <c r="Q48" s="52">
        <f t="shared" si="25"/>
        <v>16293.74405339676</v>
      </c>
      <c r="R48" s="45">
        <v>69.06</v>
      </c>
      <c r="S48" s="81">
        <v>75275</v>
      </c>
      <c r="T48" s="82">
        <v>82181</v>
      </c>
      <c r="U48" s="83">
        <v>80966</v>
      </c>
      <c r="V48" s="84" t="s">
        <v>45</v>
      </c>
      <c r="W48" s="84" t="s">
        <v>46</v>
      </c>
      <c r="X48" s="50" t="s">
        <v>47</v>
      </c>
    </row>
    <row r="49" spans="1:24" ht="18" customHeight="1">
      <c r="A49" s="38">
        <v>3</v>
      </c>
      <c r="B49" s="39">
        <v>2</v>
      </c>
      <c r="C49" s="40" t="s">
        <v>67</v>
      </c>
      <c r="D49" s="41">
        <v>31.31</v>
      </c>
      <c r="E49" s="42"/>
      <c r="F49" s="42"/>
      <c r="G49" s="42"/>
      <c r="H49" s="42"/>
      <c r="I49" s="41"/>
      <c r="J49" s="41"/>
      <c r="K49" s="41"/>
      <c r="L49" s="41"/>
      <c r="M49" s="42"/>
      <c r="N49" s="43"/>
      <c r="O49" s="42"/>
      <c r="P49" s="44"/>
      <c r="Q49" s="52"/>
      <c r="R49" s="45">
        <v>36.82</v>
      </c>
      <c r="S49" s="81"/>
      <c r="T49" s="82"/>
      <c r="U49" s="83">
        <v>44184</v>
      </c>
      <c r="V49" s="84" t="s">
        <v>50</v>
      </c>
      <c r="W49" s="87" t="s">
        <v>65</v>
      </c>
      <c r="X49" s="50" t="s">
        <v>47</v>
      </c>
    </row>
    <row r="50" spans="1:25" ht="18" customHeight="1">
      <c r="A50" s="38">
        <v>3</v>
      </c>
      <c r="B50" s="39" t="s">
        <v>62</v>
      </c>
      <c r="C50" s="40" t="s">
        <v>68</v>
      </c>
      <c r="D50" s="41">
        <v>60.15</v>
      </c>
      <c r="E50" s="42">
        <v>1.02</v>
      </c>
      <c r="F50" s="42">
        <v>0.97</v>
      </c>
      <c r="G50" s="42">
        <v>1</v>
      </c>
      <c r="H50" s="42">
        <f aca="true" t="shared" si="27" ref="H50:H51">D50*E50*F50*G50*250</f>
        <v>14878.1025</v>
      </c>
      <c r="I50" s="41"/>
      <c r="J50" s="41"/>
      <c r="K50" s="41"/>
      <c r="L50" s="41"/>
      <c r="M50" s="42">
        <f aca="true" t="shared" si="28" ref="M50:M51">H50*1</f>
        <v>14878.1025</v>
      </c>
      <c r="N50" s="43">
        <f aca="true" t="shared" si="29" ref="N50:N51">M50/7138.7198</f>
        <v>2.084141543137749</v>
      </c>
      <c r="O50" s="42">
        <f aca="true" t="shared" si="30" ref="O50:O51">N50*4.735</f>
        <v>9.868410206757241</v>
      </c>
      <c r="P50" s="44">
        <f aca="true" t="shared" si="31" ref="P50:P51">O50*250</f>
        <v>2467.1025516893105</v>
      </c>
      <c r="Q50" s="52">
        <f aca="true" t="shared" si="32" ref="Q50:Q51">H50+P50</f>
        <v>17345.20505168931</v>
      </c>
      <c r="R50" s="45">
        <f aca="true" t="shared" si="33" ref="R50:R51">D50+O50</f>
        <v>70.01841020675724</v>
      </c>
      <c r="S50" s="81">
        <v>76322</v>
      </c>
      <c r="T50" s="82">
        <v>83324</v>
      </c>
      <c r="U50" s="83">
        <v>77022</v>
      </c>
      <c r="V50" s="84" t="s">
        <v>45</v>
      </c>
      <c r="W50" s="87" t="s">
        <v>65</v>
      </c>
      <c r="X50" s="50" t="s">
        <v>47</v>
      </c>
      <c r="Y50" s="88"/>
    </row>
    <row r="51" spans="1:25" ht="18" customHeight="1">
      <c r="A51" s="38">
        <v>3</v>
      </c>
      <c r="B51" s="39" t="s">
        <v>62</v>
      </c>
      <c r="C51" s="40" t="s">
        <v>69</v>
      </c>
      <c r="D51" s="41">
        <v>59.05</v>
      </c>
      <c r="E51" s="42">
        <v>0.98</v>
      </c>
      <c r="F51" s="42">
        <v>0.97</v>
      </c>
      <c r="G51" s="42">
        <v>1</v>
      </c>
      <c r="H51" s="42">
        <f t="shared" si="27"/>
        <v>14033.232499999998</v>
      </c>
      <c r="I51" s="41"/>
      <c r="J51" s="41"/>
      <c r="K51" s="41"/>
      <c r="L51" s="41"/>
      <c r="M51" s="42">
        <f t="shared" si="28"/>
        <v>14033.232499999998</v>
      </c>
      <c r="N51" s="43">
        <f t="shared" si="29"/>
        <v>1.9657911913001542</v>
      </c>
      <c r="O51" s="42">
        <f t="shared" si="30"/>
        <v>9.30802129080623</v>
      </c>
      <c r="P51" s="44">
        <f t="shared" si="31"/>
        <v>2327.005322701558</v>
      </c>
      <c r="Q51" s="52">
        <f t="shared" si="32"/>
        <v>16360.237822701556</v>
      </c>
      <c r="R51" s="45">
        <f t="shared" si="33"/>
        <v>68.35802129080622</v>
      </c>
      <c r="S51" s="81">
        <v>74512</v>
      </c>
      <c r="T51" s="82">
        <v>81348</v>
      </c>
      <c r="U51" s="83">
        <v>75196</v>
      </c>
      <c r="V51" s="84" t="s">
        <v>45</v>
      </c>
      <c r="W51" s="87" t="s">
        <v>65</v>
      </c>
      <c r="X51" s="50" t="s">
        <v>47</v>
      </c>
      <c r="Y51" s="88"/>
    </row>
    <row r="52" spans="1:24" ht="18" customHeight="1">
      <c r="A52" s="12" t="s">
        <v>70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37.5" customHeight="1">
      <c r="A53" s="89" t="s">
        <v>2</v>
      </c>
      <c r="B53" s="90" t="s">
        <v>3</v>
      </c>
      <c r="C53" s="91" t="s">
        <v>4</v>
      </c>
      <c r="D53" s="92" t="s">
        <v>5</v>
      </c>
      <c r="E53" s="93" t="s">
        <v>6</v>
      </c>
      <c r="F53" s="93" t="s">
        <v>7</v>
      </c>
      <c r="G53" s="94" t="s">
        <v>8</v>
      </c>
      <c r="H53" s="93" t="s">
        <v>9</v>
      </c>
      <c r="I53" s="95" t="s">
        <v>10</v>
      </c>
      <c r="J53" s="96" t="s">
        <v>11</v>
      </c>
      <c r="K53" s="96" t="s">
        <v>12</v>
      </c>
      <c r="L53" s="97" t="s">
        <v>13</v>
      </c>
      <c r="M53" s="96" t="s">
        <v>14</v>
      </c>
      <c r="N53" s="96" t="s">
        <v>15</v>
      </c>
      <c r="O53" s="92" t="s">
        <v>16</v>
      </c>
      <c r="P53" s="97" t="s">
        <v>17</v>
      </c>
      <c r="Q53" s="97" t="s">
        <v>18</v>
      </c>
      <c r="R53" s="17" t="s">
        <v>19</v>
      </c>
      <c r="S53" s="98" t="s">
        <v>20</v>
      </c>
      <c r="T53" s="98"/>
      <c r="U53" s="98"/>
      <c r="V53" s="17" t="s">
        <v>21</v>
      </c>
      <c r="W53" s="17" t="s">
        <v>22</v>
      </c>
      <c r="X53" s="24" t="s">
        <v>23</v>
      </c>
    </row>
    <row r="54" spans="1:24" ht="18" customHeight="1" hidden="1">
      <c r="A54" s="25"/>
      <c r="B54" s="26" t="s">
        <v>18</v>
      </c>
      <c r="C54" s="27" t="s">
        <v>24</v>
      </c>
      <c r="D54" s="28">
        <v>34.64</v>
      </c>
      <c r="E54" s="29">
        <v>1</v>
      </c>
      <c r="F54" s="29">
        <v>1</v>
      </c>
      <c r="G54" s="29">
        <v>1</v>
      </c>
      <c r="H54" s="29">
        <f aca="true" t="shared" si="34" ref="H54:H75">D54*E54*F54*G54*250</f>
        <v>8660</v>
      </c>
      <c r="I54" s="28"/>
      <c r="J54" s="28"/>
      <c r="K54" s="28"/>
      <c r="L54" s="28"/>
      <c r="M54" s="29">
        <f aca="true" t="shared" si="35" ref="M54:M75">H54*1</f>
        <v>8660</v>
      </c>
      <c r="N54" s="30">
        <f aca="true" t="shared" si="36" ref="N54:N67">M54/10357.9525</f>
        <v>0.8360725732233277</v>
      </c>
      <c r="O54" s="29">
        <f aca="true" t="shared" si="37" ref="O54:O67">N54*7.0328</f>
        <v>5.879931192965019</v>
      </c>
      <c r="P54" s="31">
        <f aca="true" t="shared" si="38" ref="P54:P75">O54*250</f>
        <v>1469.9827982412548</v>
      </c>
      <c r="Q54" s="31">
        <f aca="true" t="shared" si="39" ref="Q54:Q75">H54+P54</f>
        <v>10129.982798241255</v>
      </c>
      <c r="R54" s="99">
        <f aca="true" t="shared" si="40" ref="R54:R75">D54+O54</f>
        <v>40.51993119296502</v>
      </c>
      <c r="S54" s="100"/>
      <c r="T54" s="35"/>
      <c r="U54" s="36"/>
      <c r="V54" s="85"/>
      <c r="W54" s="85"/>
      <c r="X54" s="101"/>
    </row>
    <row r="55" spans="1:24" ht="18" customHeight="1" hidden="1">
      <c r="A55" s="38"/>
      <c r="B55" s="39" t="s">
        <v>18</v>
      </c>
      <c r="C55" s="40" t="s">
        <v>25</v>
      </c>
      <c r="D55" s="41">
        <v>34.64</v>
      </c>
      <c r="E55" s="42">
        <v>1</v>
      </c>
      <c r="F55" s="42">
        <v>1</v>
      </c>
      <c r="G55" s="42">
        <v>1</v>
      </c>
      <c r="H55" s="42">
        <f t="shared" si="34"/>
        <v>8660</v>
      </c>
      <c r="I55" s="41"/>
      <c r="J55" s="41"/>
      <c r="K55" s="41"/>
      <c r="L55" s="41"/>
      <c r="M55" s="42">
        <f t="shared" si="35"/>
        <v>8660</v>
      </c>
      <c r="N55" s="43">
        <f t="shared" si="36"/>
        <v>0.8360725732233277</v>
      </c>
      <c r="O55" s="42">
        <f t="shared" si="37"/>
        <v>5.879931192965019</v>
      </c>
      <c r="P55" s="44">
        <f t="shared" si="38"/>
        <v>1469.9827982412548</v>
      </c>
      <c r="Q55" s="44">
        <f t="shared" si="39"/>
        <v>10129.982798241255</v>
      </c>
      <c r="R55" s="102">
        <f t="shared" si="40"/>
        <v>40.51993119296502</v>
      </c>
      <c r="S55" s="103"/>
      <c r="T55" s="48"/>
      <c r="U55" s="49"/>
      <c r="V55" s="104"/>
      <c r="W55" s="104"/>
      <c r="X55" s="105"/>
    </row>
    <row r="56" spans="1:24" ht="18" customHeight="1" hidden="1">
      <c r="A56" s="38"/>
      <c r="B56" s="39" t="s">
        <v>18</v>
      </c>
      <c r="C56" s="40" t="s">
        <v>27</v>
      </c>
      <c r="D56" s="41">
        <v>34.64</v>
      </c>
      <c r="E56" s="42">
        <v>1</v>
      </c>
      <c r="F56" s="42">
        <v>1</v>
      </c>
      <c r="G56" s="42">
        <v>1</v>
      </c>
      <c r="H56" s="42">
        <f t="shared" si="34"/>
        <v>8660</v>
      </c>
      <c r="I56" s="41"/>
      <c r="J56" s="41"/>
      <c r="K56" s="41"/>
      <c r="L56" s="41"/>
      <c r="M56" s="42">
        <f t="shared" si="35"/>
        <v>8660</v>
      </c>
      <c r="N56" s="43">
        <f t="shared" si="36"/>
        <v>0.8360725732233277</v>
      </c>
      <c r="O56" s="42">
        <f t="shared" si="37"/>
        <v>5.879931192965019</v>
      </c>
      <c r="P56" s="44">
        <f t="shared" si="38"/>
        <v>1469.9827982412548</v>
      </c>
      <c r="Q56" s="44">
        <f t="shared" si="39"/>
        <v>10129.982798241255</v>
      </c>
      <c r="R56" s="102">
        <f t="shared" si="40"/>
        <v>40.51993119296502</v>
      </c>
      <c r="S56" s="103"/>
      <c r="T56" s="48"/>
      <c r="U56" s="49"/>
      <c r="V56" s="104"/>
      <c r="W56" s="104"/>
      <c r="X56" s="105"/>
    </row>
    <row r="57" spans="1:24" ht="18" customHeight="1" hidden="1">
      <c r="A57" s="38"/>
      <c r="B57" s="39" t="s">
        <v>18</v>
      </c>
      <c r="C57" s="40" t="s">
        <v>30</v>
      </c>
      <c r="D57" s="41">
        <v>34.64</v>
      </c>
      <c r="E57" s="42">
        <v>1</v>
      </c>
      <c r="F57" s="42">
        <v>1</v>
      </c>
      <c r="G57" s="42">
        <v>1</v>
      </c>
      <c r="H57" s="42">
        <f t="shared" si="34"/>
        <v>8660</v>
      </c>
      <c r="I57" s="41"/>
      <c r="J57" s="41"/>
      <c r="K57" s="41"/>
      <c r="L57" s="41"/>
      <c r="M57" s="42">
        <f t="shared" si="35"/>
        <v>8660</v>
      </c>
      <c r="N57" s="43">
        <f t="shared" si="36"/>
        <v>0.8360725732233277</v>
      </c>
      <c r="O57" s="42">
        <f t="shared" si="37"/>
        <v>5.879931192965019</v>
      </c>
      <c r="P57" s="44">
        <f t="shared" si="38"/>
        <v>1469.9827982412548</v>
      </c>
      <c r="Q57" s="44">
        <f t="shared" si="39"/>
        <v>10129.982798241255</v>
      </c>
      <c r="R57" s="102">
        <f t="shared" si="40"/>
        <v>40.51993119296502</v>
      </c>
      <c r="S57" s="103"/>
      <c r="T57" s="48"/>
      <c r="U57" s="49"/>
      <c r="V57" s="104"/>
      <c r="W57" s="104"/>
      <c r="X57" s="105"/>
    </row>
    <row r="58" spans="1:24" ht="18" customHeight="1" hidden="1">
      <c r="A58" s="38"/>
      <c r="B58" s="39" t="s">
        <v>18</v>
      </c>
      <c r="C58" s="40" t="s">
        <v>31</v>
      </c>
      <c r="D58" s="41">
        <v>34.64</v>
      </c>
      <c r="E58" s="42">
        <v>1</v>
      </c>
      <c r="F58" s="42">
        <v>1</v>
      </c>
      <c r="G58" s="42">
        <v>1</v>
      </c>
      <c r="H58" s="42">
        <f t="shared" si="34"/>
        <v>8660</v>
      </c>
      <c r="I58" s="41"/>
      <c r="J58" s="41"/>
      <c r="K58" s="41"/>
      <c r="L58" s="41"/>
      <c r="M58" s="42">
        <f t="shared" si="35"/>
        <v>8660</v>
      </c>
      <c r="N58" s="43">
        <f t="shared" si="36"/>
        <v>0.8360725732233277</v>
      </c>
      <c r="O58" s="42">
        <f t="shared" si="37"/>
        <v>5.879931192965019</v>
      </c>
      <c r="P58" s="44">
        <f t="shared" si="38"/>
        <v>1469.9827982412548</v>
      </c>
      <c r="Q58" s="44">
        <f t="shared" si="39"/>
        <v>10129.982798241255</v>
      </c>
      <c r="R58" s="102">
        <f t="shared" si="40"/>
        <v>40.51993119296502</v>
      </c>
      <c r="S58" s="103"/>
      <c r="T58" s="48"/>
      <c r="U58" s="49"/>
      <c r="V58" s="104"/>
      <c r="W58" s="104"/>
      <c r="X58" s="105"/>
    </row>
    <row r="59" spans="1:24" ht="18" customHeight="1" hidden="1">
      <c r="A59" s="38"/>
      <c r="B59" s="39" t="s">
        <v>18</v>
      </c>
      <c r="C59" s="40" t="s">
        <v>32</v>
      </c>
      <c r="D59" s="41">
        <v>34.64</v>
      </c>
      <c r="E59" s="42">
        <v>1</v>
      </c>
      <c r="F59" s="42">
        <v>1</v>
      </c>
      <c r="G59" s="42">
        <v>1</v>
      </c>
      <c r="H59" s="42">
        <f t="shared" si="34"/>
        <v>8660</v>
      </c>
      <c r="I59" s="41"/>
      <c r="J59" s="41"/>
      <c r="K59" s="41"/>
      <c r="L59" s="41"/>
      <c r="M59" s="42">
        <f t="shared" si="35"/>
        <v>8660</v>
      </c>
      <c r="N59" s="43">
        <f t="shared" si="36"/>
        <v>0.8360725732233277</v>
      </c>
      <c r="O59" s="42">
        <f t="shared" si="37"/>
        <v>5.879931192965019</v>
      </c>
      <c r="P59" s="44">
        <f t="shared" si="38"/>
        <v>1469.9827982412548</v>
      </c>
      <c r="Q59" s="44">
        <f t="shared" si="39"/>
        <v>10129.982798241255</v>
      </c>
      <c r="R59" s="102">
        <f t="shared" si="40"/>
        <v>40.51993119296502</v>
      </c>
      <c r="S59" s="103"/>
      <c r="T59" s="48"/>
      <c r="U59" s="49"/>
      <c r="V59" s="104"/>
      <c r="W59" s="104"/>
      <c r="X59" s="105"/>
    </row>
    <row r="60" spans="1:24" ht="18" customHeight="1" hidden="1">
      <c r="A60" s="38"/>
      <c r="B60" s="39" t="s">
        <v>18</v>
      </c>
      <c r="C60" s="40" t="s">
        <v>33</v>
      </c>
      <c r="D60" s="41">
        <v>34.64</v>
      </c>
      <c r="E60" s="42">
        <v>1</v>
      </c>
      <c r="F60" s="42">
        <v>1</v>
      </c>
      <c r="G60" s="42">
        <v>1</v>
      </c>
      <c r="H60" s="42">
        <f t="shared" si="34"/>
        <v>8660</v>
      </c>
      <c r="I60" s="41"/>
      <c r="J60" s="41"/>
      <c r="K60" s="41"/>
      <c r="L60" s="41"/>
      <c r="M60" s="42">
        <f t="shared" si="35"/>
        <v>8660</v>
      </c>
      <c r="N60" s="43">
        <f t="shared" si="36"/>
        <v>0.8360725732233277</v>
      </c>
      <c r="O60" s="42">
        <f t="shared" si="37"/>
        <v>5.879931192965019</v>
      </c>
      <c r="P60" s="44">
        <f t="shared" si="38"/>
        <v>1469.9827982412548</v>
      </c>
      <c r="Q60" s="44">
        <f t="shared" si="39"/>
        <v>10129.982798241255</v>
      </c>
      <c r="R60" s="102">
        <f t="shared" si="40"/>
        <v>40.51993119296502</v>
      </c>
      <c r="S60" s="103"/>
      <c r="T60" s="48"/>
      <c r="U60" s="49"/>
      <c r="V60" s="104"/>
      <c r="W60" s="104"/>
      <c r="X60" s="105"/>
    </row>
    <row r="61" spans="1:24" ht="18" customHeight="1" hidden="1">
      <c r="A61" s="38"/>
      <c r="B61" s="39" t="s">
        <v>18</v>
      </c>
      <c r="C61" s="40" t="s">
        <v>34</v>
      </c>
      <c r="D61" s="41">
        <v>34.64</v>
      </c>
      <c r="E61" s="42">
        <v>1</v>
      </c>
      <c r="F61" s="42">
        <v>1</v>
      </c>
      <c r="G61" s="42">
        <v>1</v>
      </c>
      <c r="H61" s="42">
        <f t="shared" si="34"/>
        <v>8660</v>
      </c>
      <c r="I61" s="41"/>
      <c r="J61" s="41"/>
      <c r="K61" s="41"/>
      <c r="L61" s="41"/>
      <c r="M61" s="42">
        <f t="shared" si="35"/>
        <v>8660</v>
      </c>
      <c r="N61" s="43">
        <f t="shared" si="36"/>
        <v>0.8360725732233277</v>
      </c>
      <c r="O61" s="42">
        <f t="shared" si="37"/>
        <v>5.879931192965019</v>
      </c>
      <c r="P61" s="44">
        <f t="shared" si="38"/>
        <v>1469.9827982412548</v>
      </c>
      <c r="Q61" s="44">
        <f t="shared" si="39"/>
        <v>10129.982798241255</v>
      </c>
      <c r="R61" s="102">
        <f t="shared" si="40"/>
        <v>40.51993119296502</v>
      </c>
      <c r="S61" s="103"/>
      <c r="T61" s="48"/>
      <c r="U61" s="49"/>
      <c r="V61" s="104"/>
      <c r="W61" s="104"/>
      <c r="X61" s="105"/>
    </row>
    <row r="62" spans="1:24" ht="18" customHeight="1" hidden="1">
      <c r="A62" s="38"/>
      <c r="B62" s="39" t="s">
        <v>18</v>
      </c>
      <c r="C62" s="40" t="s">
        <v>71</v>
      </c>
      <c r="D62" s="41">
        <v>34.64</v>
      </c>
      <c r="E62" s="42">
        <v>1</v>
      </c>
      <c r="F62" s="42">
        <v>1</v>
      </c>
      <c r="G62" s="42">
        <v>1</v>
      </c>
      <c r="H62" s="42">
        <f t="shared" si="34"/>
        <v>8660</v>
      </c>
      <c r="I62" s="41"/>
      <c r="J62" s="41"/>
      <c r="K62" s="41"/>
      <c r="L62" s="41"/>
      <c r="M62" s="42">
        <f t="shared" si="35"/>
        <v>8660</v>
      </c>
      <c r="N62" s="43">
        <f t="shared" si="36"/>
        <v>0.8360725732233277</v>
      </c>
      <c r="O62" s="42">
        <f t="shared" si="37"/>
        <v>5.879931192965019</v>
      </c>
      <c r="P62" s="44">
        <f t="shared" si="38"/>
        <v>1469.9827982412548</v>
      </c>
      <c r="Q62" s="44">
        <f t="shared" si="39"/>
        <v>10129.982798241255</v>
      </c>
      <c r="R62" s="102">
        <f t="shared" si="40"/>
        <v>40.51993119296502</v>
      </c>
      <c r="S62" s="103"/>
      <c r="T62" s="48"/>
      <c r="U62" s="49"/>
      <c r="V62" s="104"/>
      <c r="W62" s="104"/>
      <c r="X62" s="105"/>
    </row>
    <row r="63" spans="1:24" ht="18" customHeight="1" hidden="1">
      <c r="A63" s="38"/>
      <c r="B63" s="39" t="s">
        <v>18</v>
      </c>
      <c r="C63" s="40" t="s">
        <v>72</v>
      </c>
      <c r="D63" s="41">
        <v>34.64</v>
      </c>
      <c r="E63" s="42">
        <v>1</v>
      </c>
      <c r="F63" s="42">
        <v>1</v>
      </c>
      <c r="G63" s="42">
        <v>1</v>
      </c>
      <c r="H63" s="42">
        <f t="shared" si="34"/>
        <v>8660</v>
      </c>
      <c r="I63" s="41"/>
      <c r="J63" s="41"/>
      <c r="K63" s="41"/>
      <c r="L63" s="41"/>
      <c r="M63" s="42">
        <f t="shared" si="35"/>
        <v>8660</v>
      </c>
      <c r="N63" s="43">
        <f t="shared" si="36"/>
        <v>0.8360725732233277</v>
      </c>
      <c r="O63" s="42">
        <f t="shared" si="37"/>
        <v>5.879931192965019</v>
      </c>
      <c r="P63" s="44">
        <f t="shared" si="38"/>
        <v>1469.9827982412548</v>
      </c>
      <c r="Q63" s="44">
        <f t="shared" si="39"/>
        <v>10129.982798241255</v>
      </c>
      <c r="R63" s="102">
        <f t="shared" si="40"/>
        <v>40.51993119296502</v>
      </c>
      <c r="S63" s="103"/>
      <c r="T63" s="48"/>
      <c r="U63" s="49"/>
      <c r="V63" s="104"/>
      <c r="W63" s="104"/>
      <c r="X63" s="105"/>
    </row>
    <row r="64" spans="1:24" ht="18" customHeight="1" hidden="1">
      <c r="A64" s="38"/>
      <c r="B64" s="39" t="s">
        <v>18</v>
      </c>
      <c r="C64" s="40" t="s">
        <v>73</v>
      </c>
      <c r="D64" s="41">
        <v>34.64</v>
      </c>
      <c r="E64" s="42">
        <v>1</v>
      </c>
      <c r="F64" s="42">
        <v>1</v>
      </c>
      <c r="G64" s="42">
        <v>1</v>
      </c>
      <c r="H64" s="42">
        <f t="shared" si="34"/>
        <v>8660</v>
      </c>
      <c r="I64" s="41"/>
      <c r="J64" s="41"/>
      <c r="K64" s="41"/>
      <c r="L64" s="41"/>
      <c r="M64" s="42">
        <f t="shared" si="35"/>
        <v>8660</v>
      </c>
      <c r="N64" s="43">
        <f t="shared" si="36"/>
        <v>0.8360725732233277</v>
      </c>
      <c r="O64" s="42">
        <f t="shared" si="37"/>
        <v>5.879931192965019</v>
      </c>
      <c r="P64" s="44">
        <f t="shared" si="38"/>
        <v>1469.9827982412548</v>
      </c>
      <c r="Q64" s="44">
        <f t="shared" si="39"/>
        <v>10129.982798241255</v>
      </c>
      <c r="R64" s="102">
        <f t="shared" si="40"/>
        <v>40.51993119296502</v>
      </c>
      <c r="S64" s="103"/>
      <c r="T64" s="48"/>
      <c r="U64" s="49"/>
      <c r="V64" s="104"/>
      <c r="W64" s="104"/>
      <c r="X64" s="105"/>
    </row>
    <row r="65" spans="1:24" ht="18" customHeight="1" hidden="1">
      <c r="A65" s="38"/>
      <c r="B65" s="39" t="s">
        <v>18</v>
      </c>
      <c r="C65" s="40" t="s">
        <v>35</v>
      </c>
      <c r="D65" s="41">
        <v>34.64</v>
      </c>
      <c r="E65" s="42">
        <v>1</v>
      </c>
      <c r="F65" s="42">
        <v>1</v>
      </c>
      <c r="G65" s="42">
        <v>1</v>
      </c>
      <c r="H65" s="42">
        <f t="shared" si="34"/>
        <v>8660</v>
      </c>
      <c r="I65" s="41"/>
      <c r="J65" s="41"/>
      <c r="K65" s="41"/>
      <c r="L65" s="41"/>
      <c r="M65" s="42">
        <f t="shared" si="35"/>
        <v>8660</v>
      </c>
      <c r="N65" s="43">
        <f t="shared" si="36"/>
        <v>0.8360725732233277</v>
      </c>
      <c r="O65" s="42">
        <f t="shared" si="37"/>
        <v>5.879931192965019</v>
      </c>
      <c r="P65" s="44">
        <f t="shared" si="38"/>
        <v>1469.9827982412548</v>
      </c>
      <c r="Q65" s="44">
        <f t="shared" si="39"/>
        <v>10129.982798241255</v>
      </c>
      <c r="R65" s="102">
        <f t="shared" si="40"/>
        <v>40.51993119296502</v>
      </c>
      <c r="S65" s="103"/>
      <c r="T65" s="48"/>
      <c r="U65" s="49"/>
      <c r="V65" s="104"/>
      <c r="W65" s="104"/>
      <c r="X65" s="105"/>
    </row>
    <row r="66" spans="1:24" ht="18" customHeight="1" hidden="1">
      <c r="A66" s="38"/>
      <c r="B66" s="39" t="s">
        <v>18</v>
      </c>
      <c r="C66" s="40" t="s">
        <v>38</v>
      </c>
      <c r="D66" s="41">
        <v>34.64</v>
      </c>
      <c r="E66" s="42">
        <v>1</v>
      </c>
      <c r="F66" s="42">
        <v>1</v>
      </c>
      <c r="G66" s="42">
        <v>1</v>
      </c>
      <c r="H66" s="42">
        <f t="shared" si="34"/>
        <v>8660</v>
      </c>
      <c r="I66" s="41"/>
      <c r="J66" s="41"/>
      <c r="K66" s="41"/>
      <c r="L66" s="41"/>
      <c r="M66" s="42">
        <f t="shared" si="35"/>
        <v>8660</v>
      </c>
      <c r="N66" s="43">
        <f t="shared" si="36"/>
        <v>0.8360725732233277</v>
      </c>
      <c r="O66" s="42">
        <f t="shared" si="37"/>
        <v>5.879931192965019</v>
      </c>
      <c r="P66" s="44">
        <f t="shared" si="38"/>
        <v>1469.9827982412548</v>
      </c>
      <c r="Q66" s="44">
        <f t="shared" si="39"/>
        <v>10129.982798241255</v>
      </c>
      <c r="R66" s="102">
        <f t="shared" si="40"/>
        <v>40.51993119296502</v>
      </c>
      <c r="S66" s="103"/>
      <c r="T66" s="48"/>
      <c r="U66" s="49"/>
      <c r="V66" s="104"/>
      <c r="W66" s="104"/>
      <c r="X66" s="105"/>
    </row>
    <row r="67" spans="1:24" ht="18" customHeight="1" hidden="1">
      <c r="A67" s="38"/>
      <c r="B67" s="39" t="s">
        <v>18</v>
      </c>
      <c r="C67" s="40" t="s">
        <v>39</v>
      </c>
      <c r="D67" s="41">
        <v>34.64</v>
      </c>
      <c r="E67" s="42">
        <v>1</v>
      </c>
      <c r="F67" s="42">
        <v>1</v>
      </c>
      <c r="G67" s="42">
        <v>1</v>
      </c>
      <c r="H67" s="42">
        <f t="shared" si="34"/>
        <v>8660</v>
      </c>
      <c r="I67" s="41"/>
      <c r="J67" s="41"/>
      <c r="K67" s="42"/>
      <c r="L67" s="41"/>
      <c r="M67" s="42">
        <f t="shared" si="35"/>
        <v>8660</v>
      </c>
      <c r="N67" s="43">
        <f t="shared" si="36"/>
        <v>0.8360725732233277</v>
      </c>
      <c r="O67" s="42">
        <f t="shared" si="37"/>
        <v>5.879931192965019</v>
      </c>
      <c r="P67" s="44">
        <f t="shared" si="38"/>
        <v>1469.9827982412548</v>
      </c>
      <c r="Q67" s="44">
        <f t="shared" si="39"/>
        <v>10129.982798241255</v>
      </c>
      <c r="R67" s="102">
        <f t="shared" si="40"/>
        <v>40.51993119296502</v>
      </c>
      <c r="S67" s="103"/>
      <c r="T67" s="48"/>
      <c r="U67" s="49"/>
      <c r="V67" s="104"/>
      <c r="W67" s="104"/>
      <c r="X67" s="105"/>
    </row>
    <row r="68" spans="1:24" ht="18" customHeight="1" hidden="1">
      <c r="A68" s="38"/>
      <c r="B68" s="39" t="s">
        <v>18</v>
      </c>
      <c r="C68" s="40" t="s">
        <v>74</v>
      </c>
      <c r="D68" s="41">
        <v>34.64</v>
      </c>
      <c r="E68" s="42">
        <v>1</v>
      </c>
      <c r="F68" s="42">
        <v>1</v>
      </c>
      <c r="G68" s="42">
        <v>1</v>
      </c>
      <c r="H68" s="42">
        <f t="shared" si="34"/>
        <v>8660</v>
      </c>
      <c r="I68" s="41"/>
      <c r="J68" s="41"/>
      <c r="K68" s="41"/>
      <c r="L68" s="41"/>
      <c r="M68" s="42">
        <f t="shared" si="35"/>
        <v>8660</v>
      </c>
      <c r="N68" s="43">
        <f aca="true" t="shared" si="41" ref="N68:N75">M68/3015.3526</f>
        <v>2.871969268204322</v>
      </c>
      <c r="O68" s="42">
        <f aca="true" t="shared" si="42" ref="O68:O75">N68*2.1985</f>
        <v>6.314024436147202</v>
      </c>
      <c r="P68" s="44">
        <f t="shared" si="38"/>
        <v>1578.5061090368004</v>
      </c>
      <c r="Q68" s="44">
        <f t="shared" si="39"/>
        <v>10238.5061090368</v>
      </c>
      <c r="R68" s="102">
        <f t="shared" si="40"/>
        <v>40.9540244361472</v>
      </c>
      <c r="S68" s="103"/>
      <c r="T68" s="48"/>
      <c r="U68" s="49"/>
      <c r="V68" s="104"/>
      <c r="W68" s="104"/>
      <c r="X68" s="105"/>
    </row>
    <row r="69" spans="1:24" ht="18" customHeight="1" hidden="1">
      <c r="A69" s="38"/>
      <c r="B69" s="39" t="s">
        <v>18</v>
      </c>
      <c r="C69" s="40" t="s">
        <v>75</v>
      </c>
      <c r="D69" s="41">
        <v>34.64</v>
      </c>
      <c r="E69" s="42">
        <v>1</v>
      </c>
      <c r="F69" s="42">
        <v>1</v>
      </c>
      <c r="G69" s="42">
        <v>1</v>
      </c>
      <c r="H69" s="42">
        <f t="shared" si="34"/>
        <v>8660</v>
      </c>
      <c r="I69" s="41"/>
      <c r="J69" s="41"/>
      <c r="K69" s="41"/>
      <c r="L69" s="41"/>
      <c r="M69" s="42">
        <f t="shared" si="35"/>
        <v>8660</v>
      </c>
      <c r="N69" s="43">
        <f t="shared" si="41"/>
        <v>2.871969268204322</v>
      </c>
      <c r="O69" s="42">
        <f t="shared" si="42"/>
        <v>6.314024436147202</v>
      </c>
      <c r="P69" s="44">
        <f t="shared" si="38"/>
        <v>1578.5061090368004</v>
      </c>
      <c r="Q69" s="44">
        <f t="shared" si="39"/>
        <v>10238.5061090368</v>
      </c>
      <c r="R69" s="102">
        <f t="shared" si="40"/>
        <v>40.9540244361472</v>
      </c>
      <c r="S69" s="103"/>
      <c r="T69" s="48"/>
      <c r="U69" s="49"/>
      <c r="V69" s="104"/>
      <c r="W69" s="104"/>
      <c r="X69" s="105"/>
    </row>
    <row r="70" spans="1:24" ht="18" customHeight="1" hidden="1">
      <c r="A70" s="38"/>
      <c r="B70" s="39" t="s">
        <v>18</v>
      </c>
      <c r="C70" s="40" t="s">
        <v>76</v>
      </c>
      <c r="D70" s="41">
        <v>34.64</v>
      </c>
      <c r="E70" s="42">
        <v>1</v>
      </c>
      <c r="F70" s="42">
        <v>1</v>
      </c>
      <c r="G70" s="42">
        <v>1</v>
      </c>
      <c r="H70" s="42">
        <f t="shared" si="34"/>
        <v>8660</v>
      </c>
      <c r="I70" s="41"/>
      <c r="J70" s="41"/>
      <c r="K70" s="41"/>
      <c r="L70" s="41"/>
      <c r="M70" s="42">
        <f t="shared" si="35"/>
        <v>8660</v>
      </c>
      <c r="N70" s="43">
        <f t="shared" si="41"/>
        <v>2.871969268204322</v>
      </c>
      <c r="O70" s="42">
        <f t="shared" si="42"/>
        <v>6.314024436147202</v>
      </c>
      <c r="P70" s="44">
        <f t="shared" si="38"/>
        <v>1578.5061090368004</v>
      </c>
      <c r="Q70" s="44">
        <f t="shared" si="39"/>
        <v>10238.5061090368</v>
      </c>
      <c r="R70" s="102">
        <f t="shared" si="40"/>
        <v>40.9540244361472</v>
      </c>
      <c r="S70" s="103"/>
      <c r="T70" s="48"/>
      <c r="U70" s="49"/>
      <c r="V70" s="104"/>
      <c r="W70" s="104"/>
      <c r="X70" s="105"/>
    </row>
    <row r="71" spans="1:24" ht="18" customHeight="1" hidden="1">
      <c r="A71" s="53"/>
      <c r="B71" s="54" t="s">
        <v>18</v>
      </c>
      <c r="C71" s="55" t="s">
        <v>41</v>
      </c>
      <c r="D71" s="56">
        <v>34.64</v>
      </c>
      <c r="E71" s="57">
        <v>1</v>
      </c>
      <c r="F71" s="57">
        <v>1</v>
      </c>
      <c r="G71" s="57">
        <v>1</v>
      </c>
      <c r="H71" s="57">
        <f t="shared" si="34"/>
        <v>8660</v>
      </c>
      <c r="I71" s="56"/>
      <c r="J71" s="56"/>
      <c r="K71" s="56"/>
      <c r="L71" s="56"/>
      <c r="M71" s="57">
        <f t="shared" si="35"/>
        <v>8660</v>
      </c>
      <c r="N71" s="58">
        <f t="shared" si="41"/>
        <v>2.871969268204322</v>
      </c>
      <c r="O71" s="57">
        <f t="shared" si="42"/>
        <v>6.314024436147202</v>
      </c>
      <c r="P71" s="59">
        <f t="shared" si="38"/>
        <v>1578.5061090368004</v>
      </c>
      <c r="Q71" s="59">
        <f t="shared" si="39"/>
        <v>10238.5061090368</v>
      </c>
      <c r="R71" s="106">
        <f t="shared" si="40"/>
        <v>40.9540244361472</v>
      </c>
      <c r="S71" s="107"/>
      <c r="T71" s="63"/>
      <c r="U71" s="64"/>
      <c r="V71" s="108"/>
      <c r="W71" s="108"/>
      <c r="X71" s="109"/>
    </row>
    <row r="72" spans="1:24" ht="18" customHeight="1">
      <c r="A72" s="25">
        <v>1</v>
      </c>
      <c r="B72" s="26" t="s">
        <v>43</v>
      </c>
      <c r="C72" s="27" t="s">
        <v>44</v>
      </c>
      <c r="D72" s="29">
        <v>67.5</v>
      </c>
      <c r="E72" s="29">
        <v>1.04</v>
      </c>
      <c r="F72" s="29">
        <v>0.94</v>
      </c>
      <c r="G72" s="29">
        <v>1</v>
      </c>
      <c r="H72" s="29">
        <f t="shared" si="34"/>
        <v>16497</v>
      </c>
      <c r="I72" s="28"/>
      <c r="J72" s="28"/>
      <c r="K72" s="28"/>
      <c r="L72" s="28"/>
      <c r="M72" s="29">
        <f t="shared" si="35"/>
        <v>16497</v>
      </c>
      <c r="N72" s="30">
        <f t="shared" si="41"/>
        <v>5.471001965076986</v>
      </c>
      <c r="O72" s="29">
        <f t="shared" si="42"/>
        <v>12.027997820221753</v>
      </c>
      <c r="P72" s="31">
        <f t="shared" si="38"/>
        <v>3006.9994550554384</v>
      </c>
      <c r="Q72" s="31">
        <f t="shared" si="39"/>
        <v>19503.99945505544</v>
      </c>
      <c r="R72" s="32">
        <f t="shared" si="40"/>
        <v>79.52799782022176</v>
      </c>
      <c r="S72" s="110">
        <v>86688</v>
      </c>
      <c r="T72" s="111">
        <v>94641</v>
      </c>
      <c r="U72" s="112">
        <v>92483</v>
      </c>
      <c r="V72" s="113" t="s">
        <v>45</v>
      </c>
      <c r="W72" s="84" t="s">
        <v>46</v>
      </c>
      <c r="X72" s="37" t="s">
        <v>47</v>
      </c>
    </row>
    <row r="73" spans="1:24" ht="18" customHeight="1">
      <c r="A73" s="38">
        <v>1</v>
      </c>
      <c r="B73" s="39">
        <v>1</v>
      </c>
      <c r="C73" s="40" t="s">
        <v>55</v>
      </c>
      <c r="D73" s="42">
        <v>61.13</v>
      </c>
      <c r="E73" s="42">
        <v>1</v>
      </c>
      <c r="F73" s="42">
        <v>1.03</v>
      </c>
      <c r="G73" s="42">
        <v>1</v>
      </c>
      <c r="H73" s="42">
        <f t="shared" si="34"/>
        <v>15740.975</v>
      </c>
      <c r="I73" s="41"/>
      <c r="J73" s="41"/>
      <c r="K73" s="41"/>
      <c r="L73" s="41"/>
      <c r="M73" s="42">
        <f t="shared" si="35"/>
        <v>15740.975</v>
      </c>
      <c r="N73" s="43">
        <f t="shared" si="41"/>
        <v>5.22027672650953</v>
      </c>
      <c r="O73" s="42">
        <f t="shared" si="42"/>
        <v>11.476778383231203</v>
      </c>
      <c r="P73" s="44">
        <f t="shared" si="38"/>
        <v>2869.194595807801</v>
      </c>
      <c r="Q73" s="44">
        <f t="shared" si="39"/>
        <v>18610.1695958078</v>
      </c>
      <c r="R73" s="45">
        <f t="shared" si="40"/>
        <v>72.6067783832312</v>
      </c>
      <c r="S73" s="114">
        <v>79145</v>
      </c>
      <c r="T73" s="82">
        <v>86406</v>
      </c>
      <c r="U73" s="83">
        <v>76884</v>
      </c>
      <c r="V73" s="84" t="s">
        <v>45</v>
      </c>
      <c r="W73" s="84" t="s">
        <v>46</v>
      </c>
      <c r="X73" s="50" t="s">
        <v>54</v>
      </c>
    </row>
    <row r="74" spans="1:24" ht="18" customHeight="1">
      <c r="A74" s="38">
        <v>1</v>
      </c>
      <c r="B74" s="39">
        <v>1</v>
      </c>
      <c r="C74" s="40" t="s">
        <v>52</v>
      </c>
      <c r="D74" s="42">
        <v>28.05</v>
      </c>
      <c r="E74" s="42">
        <v>1</v>
      </c>
      <c r="F74" s="42">
        <v>1</v>
      </c>
      <c r="G74" s="42">
        <v>1</v>
      </c>
      <c r="H74" s="42">
        <f t="shared" si="34"/>
        <v>7012.5</v>
      </c>
      <c r="I74" s="41"/>
      <c r="J74" s="41"/>
      <c r="K74" s="41"/>
      <c r="L74" s="41"/>
      <c r="M74" s="42">
        <f t="shared" si="35"/>
        <v>7012.5</v>
      </c>
      <c r="N74" s="43">
        <f t="shared" si="41"/>
        <v>2.32559867127977</v>
      </c>
      <c r="O74" s="42">
        <f t="shared" si="42"/>
        <v>5.112828678808574</v>
      </c>
      <c r="P74" s="44">
        <f t="shared" si="38"/>
        <v>1278.2071697021436</v>
      </c>
      <c r="Q74" s="44">
        <f t="shared" si="39"/>
        <v>8290.707169702144</v>
      </c>
      <c r="R74" s="45">
        <f t="shared" si="40"/>
        <v>33.16282867880857</v>
      </c>
      <c r="S74" s="114">
        <v>36144</v>
      </c>
      <c r="T74" s="82">
        <v>39460</v>
      </c>
      <c r="U74" s="83">
        <v>32828</v>
      </c>
      <c r="V74" s="84" t="s">
        <v>50</v>
      </c>
      <c r="W74" s="87" t="s">
        <v>65</v>
      </c>
      <c r="X74" s="50" t="s">
        <v>51</v>
      </c>
    </row>
    <row r="75" spans="1:24" ht="18" customHeight="1">
      <c r="A75" s="38">
        <v>1</v>
      </c>
      <c r="B75" s="39">
        <v>2</v>
      </c>
      <c r="C75" s="40" t="s">
        <v>58</v>
      </c>
      <c r="D75" s="42">
        <v>61.2</v>
      </c>
      <c r="E75" s="42">
        <v>1</v>
      </c>
      <c r="F75" s="42">
        <v>1.03</v>
      </c>
      <c r="G75" s="42">
        <v>1</v>
      </c>
      <c r="H75" s="42">
        <f t="shared" si="34"/>
        <v>15759</v>
      </c>
      <c r="I75" s="41"/>
      <c r="J75" s="41"/>
      <c r="K75" s="41"/>
      <c r="L75" s="41"/>
      <c r="M75" s="42">
        <f t="shared" si="35"/>
        <v>15759</v>
      </c>
      <c r="N75" s="43">
        <f t="shared" si="41"/>
        <v>5.22625446854872</v>
      </c>
      <c r="O75" s="42">
        <f t="shared" si="42"/>
        <v>11.48992044910436</v>
      </c>
      <c r="P75" s="44">
        <f t="shared" si="38"/>
        <v>2872.48011227609</v>
      </c>
      <c r="Q75" s="44">
        <f t="shared" si="39"/>
        <v>18631.48011227609</v>
      </c>
      <c r="R75" s="45">
        <f t="shared" si="40"/>
        <v>72.68992044910436</v>
      </c>
      <c r="S75" s="114">
        <v>79232</v>
      </c>
      <c r="T75" s="82">
        <v>86501</v>
      </c>
      <c r="U75" s="83">
        <v>76963</v>
      </c>
      <c r="V75" s="84" t="s">
        <v>45</v>
      </c>
      <c r="W75" s="84" t="s">
        <v>46</v>
      </c>
      <c r="X75" s="50" t="s">
        <v>54</v>
      </c>
    </row>
    <row r="76" spans="1:24" ht="3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8" customHeight="1">
      <c r="A77" s="25">
        <v>2</v>
      </c>
      <c r="B77" s="26" t="s">
        <v>43</v>
      </c>
      <c r="C77" s="27" t="s">
        <v>44</v>
      </c>
      <c r="D77" s="29">
        <v>57.97</v>
      </c>
      <c r="E77" s="29">
        <v>0.98</v>
      </c>
      <c r="F77" s="29">
        <v>0.94</v>
      </c>
      <c r="G77" s="29">
        <v>1</v>
      </c>
      <c r="H77" s="29">
        <f aca="true" t="shared" si="43" ref="H77:H80">D77*E77*F77*G77*250</f>
        <v>13350.491</v>
      </c>
      <c r="I77" s="28"/>
      <c r="J77" s="28"/>
      <c r="K77" s="28"/>
      <c r="L77" s="28"/>
      <c r="M77" s="29">
        <f aca="true" t="shared" si="44" ref="M77:M80">H77*1</f>
        <v>13350.491</v>
      </c>
      <c r="N77" s="30">
        <f aca="true" t="shared" si="45" ref="N77:N80">M77/10357.9525</f>
        <v>1.288912166762688</v>
      </c>
      <c r="O77" s="29">
        <f aca="true" t="shared" si="46" ref="O77:O80">N77*7.0328</f>
        <v>9.064661486408632</v>
      </c>
      <c r="P77" s="31">
        <f aca="true" t="shared" si="47" ref="P77:P80">O77*250</f>
        <v>2266.165371602158</v>
      </c>
      <c r="Q77" s="31">
        <f aca="true" t="shared" si="48" ref="Q77:Q80">H77+P77</f>
        <v>15616.656371602157</v>
      </c>
      <c r="R77" s="32">
        <f aca="true" t="shared" si="49" ref="R77:R80">D77+O77</f>
        <v>67.03466148640862</v>
      </c>
      <c r="S77" s="110">
        <v>73063</v>
      </c>
      <c r="T77" s="111">
        <v>79766</v>
      </c>
      <c r="U77" s="112">
        <v>71360</v>
      </c>
      <c r="V77" s="113" t="s">
        <v>45</v>
      </c>
      <c r="W77" s="84" t="s">
        <v>46</v>
      </c>
      <c r="X77" s="37" t="s">
        <v>47</v>
      </c>
    </row>
    <row r="78" spans="1:24" ht="18" customHeight="1">
      <c r="A78" s="38">
        <v>2</v>
      </c>
      <c r="B78" s="39" t="s">
        <v>43</v>
      </c>
      <c r="C78" s="40" t="s">
        <v>48</v>
      </c>
      <c r="D78" s="41">
        <v>68.33</v>
      </c>
      <c r="E78" s="42">
        <v>1.04</v>
      </c>
      <c r="F78" s="42">
        <v>0.94</v>
      </c>
      <c r="G78" s="42">
        <v>1</v>
      </c>
      <c r="H78" s="42">
        <f t="shared" si="43"/>
        <v>16699.851999999995</v>
      </c>
      <c r="I78" s="41"/>
      <c r="J78" s="41"/>
      <c r="K78" s="41"/>
      <c r="L78" s="41"/>
      <c r="M78" s="42">
        <f t="shared" si="44"/>
        <v>16699.851999999995</v>
      </c>
      <c r="N78" s="43">
        <f t="shared" si="45"/>
        <v>1.6122734681395765</v>
      </c>
      <c r="O78" s="42">
        <f t="shared" si="46"/>
        <v>11.338796846732013</v>
      </c>
      <c r="P78" s="44">
        <f t="shared" si="47"/>
        <v>2834.6992116830033</v>
      </c>
      <c r="Q78" s="44">
        <f t="shared" si="48"/>
        <v>19534.551211683</v>
      </c>
      <c r="R78" s="45">
        <f t="shared" si="49"/>
        <v>79.66879684673201</v>
      </c>
      <c r="S78" s="114">
        <v>86840</v>
      </c>
      <c r="T78" s="82">
        <v>94807</v>
      </c>
      <c r="U78" s="83">
        <v>92637</v>
      </c>
      <c r="V78" s="84" t="s">
        <v>45</v>
      </c>
      <c r="W78" s="84" t="s">
        <v>46</v>
      </c>
      <c r="X78" s="50" t="s">
        <v>47</v>
      </c>
    </row>
    <row r="79" spans="1:24" ht="18" customHeight="1">
      <c r="A79" s="38">
        <v>2</v>
      </c>
      <c r="B79" s="39" t="s">
        <v>43</v>
      </c>
      <c r="C79" s="40" t="s">
        <v>53</v>
      </c>
      <c r="D79" s="41">
        <v>54.59</v>
      </c>
      <c r="E79" s="41">
        <v>1.02</v>
      </c>
      <c r="F79" s="42">
        <v>0.94</v>
      </c>
      <c r="G79" s="42">
        <v>1</v>
      </c>
      <c r="H79" s="42">
        <f t="shared" si="43"/>
        <v>13085.223</v>
      </c>
      <c r="I79" s="41"/>
      <c r="J79" s="41"/>
      <c r="K79" s="41"/>
      <c r="L79" s="41"/>
      <c r="M79" s="42">
        <f t="shared" si="44"/>
        <v>13085.223</v>
      </c>
      <c r="N79" s="43">
        <f t="shared" si="45"/>
        <v>1.2633020860058974</v>
      </c>
      <c r="O79" s="42">
        <f t="shared" si="46"/>
        <v>8.884550910462275</v>
      </c>
      <c r="P79" s="44">
        <f t="shared" si="47"/>
        <v>2221.137727615569</v>
      </c>
      <c r="Q79" s="44">
        <f t="shared" si="48"/>
        <v>15306.360727615569</v>
      </c>
      <c r="R79" s="45">
        <f t="shared" si="49"/>
        <v>63.47455091046228</v>
      </c>
      <c r="S79" s="114">
        <v>69182</v>
      </c>
      <c r="T79" s="82">
        <v>75529</v>
      </c>
      <c r="U79" s="83">
        <v>67835</v>
      </c>
      <c r="V79" s="84" t="s">
        <v>45</v>
      </c>
      <c r="W79" s="84" t="s">
        <v>46</v>
      </c>
      <c r="X79" s="50" t="s">
        <v>47</v>
      </c>
    </row>
    <row r="80" spans="1:24" ht="18" customHeight="1">
      <c r="A80" s="38">
        <v>2</v>
      </c>
      <c r="B80" s="39" t="s">
        <v>43</v>
      </c>
      <c r="C80" s="40" t="s">
        <v>55</v>
      </c>
      <c r="D80" s="41">
        <v>54.56</v>
      </c>
      <c r="E80" s="41">
        <v>1.02</v>
      </c>
      <c r="F80" s="42">
        <v>0.94</v>
      </c>
      <c r="G80" s="42">
        <v>1</v>
      </c>
      <c r="H80" s="42">
        <f t="shared" si="43"/>
        <v>13078.032000000001</v>
      </c>
      <c r="I80" s="41"/>
      <c r="J80" s="41"/>
      <c r="K80" s="41"/>
      <c r="L80" s="41"/>
      <c r="M80" s="42">
        <f t="shared" si="44"/>
        <v>13078.032000000001</v>
      </c>
      <c r="N80" s="43">
        <f t="shared" si="45"/>
        <v>1.2626078368287557</v>
      </c>
      <c r="O80" s="42">
        <f t="shared" si="46"/>
        <v>8.879668394849272</v>
      </c>
      <c r="P80" s="44">
        <f t="shared" si="47"/>
        <v>2219.917098712318</v>
      </c>
      <c r="Q80" s="44">
        <f t="shared" si="48"/>
        <v>15297.949098712319</v>
      </c>
      <c r="R80" s="45">
        <f t="shared" si="49"/>
        <v>63.43966839484928</v>
      </c>
      <c r="S80" s="114">
        <v>69150</v>
      </c>
      <c r="T80" s="82">
        <v>75494</v>
      </c>
      <c r="U80" s="83">
        <v>67806</v>
      </c>
      <c r="V80" s="84" t="s">
        <v>45</v>
      </c>
      <c r="W80" s="84" t="s">
        <v>46</v>
      </c>
      <c r="X80" s="50" t="s">
        <v>47</v>
      </c>
    </row>
    <row r="81" spans="1:24" ht="18" customHeight="1">
      <c r="A81" s="38">
        <v>2</v>
      </c>
      <c r="B81" s="39" t="s">
        <v>43</v>
      </c>
      <c r="C81" s="40" t="s">
        <v>77</v>
      </c>
      <c r="D81" s="41">
        <v>46.05</v>
      </c>
      <c r="E81" s="41"/>
      <c r="F81" s="42"/>
      <c r="G81" s="42"/>
      <c r="H81" s="42"/>
      <c r="I81" s="41"/>
      <c r="J81" s="41"/>
      <c r="K81" s="41"/>
      <c r="L81" s="41"/>
      <c r="M81" s="42"/>
      <c r="N81" s="43"/>
      <c r="O81" s="42"/>
      <c r="P81" s="44"/>
      <c r="Q81" s="44"/>
      <c r="R81" s="45">
        <v>53.62</v>
      </c>
      <c r="S81" s="114"/>
      <c r="T81" s="82"/>
      <c r="U81" s="83">
        <v>64344</v>
      </c>
      <c r="V81" s="113" t="s">
        <v>45</v>
      </c>
      <c r="W81" s="87" t="s">
        <v>65</v>
      </c>
      <c r="X81" s="37" t="s">
        <v>47</v>
      </c>
    </row>
    <row r="82" spans="1:24" ht="18" customHeight="1">
      <c r="A82" s="38">
        <v>2</v>
      </c>
      <c r="B82" s="39" t="s">
        <v>43</v>
      </c>
      <c r="C82" s="40" t="s">
        <v>78</v>
      </c>
      <c r="D82" s="41">
        <v>54.47</v>
      </c>
      <c r="E82" s="41"/>
      <c r="F82" s="42"/>
      <c r="G82" s="42"/>
      <c r="H82" s="42"/>
      <c r="I82" s="41"/>
      <c r="J82" s="41"/>
      <c r="K82" s="41"/>
      <c r="L82" s="41"/>
      <c r="M82" s="42"/>
      <c r="N82" s="43"/>
      <c r="O82" s="42"/>
      <c r="P82" s="44"/>
      <c r="Q82" s="44"/>
      <c r="R82" s="45">
        <v>63.42</v>
      </c>
      <c r="S82" s="114"/>
      <c r="T82" s="82"/>
      <c r="U82" s="83">
        <v>81104</v>
      </c>
      <c r="V82" s="84" t="s">
        <v>45</v>
      </c>
      <c r="W82" s="84" t="s">
        <v>46</v>
      </c>
      <c r="X82" s="50" t="s">
        <v>47</v>
      </c>
    </row>
    <row r="83" spans="1:24" ht="18" customHeight="1">
      <c r="A83" s="38">
        <v>2</v>
      </c>
      <c r="B83" s="39" t="s">
        <v>43</v>
      </c>
      <c r="C83" s="40" t="s">
        <v>49</v>
      </c>
      <c r="D83" s="41">
        <v>43.38</v>
      </c>
      <c r="E83" s="42">
        <v>1</v>
      </c>
      <c r="F83" s="42">
        <v>1</v>
      </c>
      <c r="G83" s="42">
        <v>1</v>
      </c>
      <c r="H83" s="42">
        <f aca="true" t="shared" si="50" ref="H83:H90">D83*E83*F83*G83*250</f>
        <v>10845</v>
      </c>
      <c r="I83" s="41"/>
      <c r="J83" s="41"/>
      <c r="K83" s="41"/>
      <c r="L83" s="41"/>
      <c r="M83" s="42">
        <f aca="true" t="shared" si="51" ref="M83:M90">H83*1</f>
        <v>10845</v>
      </c>
      <c r="N83" s="43">
        <f aca="true" t="shared" si="52" ref="N83:N90">M83/10357.9525</f>
        <v>1.0470216000700912</v>
      </c>
      <c r="O83" s="42">
        <f aca="true" t="shared" si="53" ref="O83:O90">N83*7.0328</f>
        <v>7.363493508972937</v>
      </c>
      <c r="P83" s="44">
        <f aca="true" t="shared" si="54" ref="P83:P90">O83*250</f>
        <v>1840.8733772432342</v>
      </c>
      <c r="Q83" s="44">
        <f aca="true" t="shared" si="55" ref="Q83:Q90">H83+P83</f>
        <v>12685.873377243235</v>
      </c>
      <c r="R83" s="45">
        <f aca="true" t="shared" si="56" ref="R83:R90">D83+O83</f>
        <v>50.74349350897294</v>
      </c>
      <c r="S83" s="114">
        <v>55307</v>
      </c>
      <c r="T83" s="82">
        <v>60381</v>
      </c>
      <c r="U83" s="83">
        <v>54233</v>
      </c>
      <c r="V83" s="84" t="s">
        <v>50</v>
      </c>
      <c r="W83" s="84" t="s">
        <v>46</v>
      </c>
      <c r="X83" s="50" t="s">
        <v>47</v>
      </c>
    </row>
    <row r="84" spans="1:24" ht="18" customHeight="1">
      <c r="A84" s="38">
        <v>2</v>
      </c>
      <c r="B84" s="39" t="s">
        <v>43</v>
      </c>
      <c r="C84" s="40" t="s">
        <v>79</v>
      </c>
      <c r="D84" s="41">
        <v>44.75</v>
      </c>
      <c r="E84" s="42">
        <v>1</v>
      </c>
      <c r="F84" s="42">
        <v>1</v>
      </c>
      <c r="G84" s="42">
        <v>1</v>
      </c>
      <c r="H84" s="42">
        <f t="shared" si="50"/>
        <v>11187.5</v>
      </c>
      <c r="I84" s="41"/>
      <c r="J84" s="41"/>
      <c r="K84" s="41"/>
      <c r="L84" s="41"/>
      <c r="M84" s="42">
        <f t="shared" si="51"/>
        <v>11187.5</v>
      </c>
      <c r="N84" s="43">
        <f t="shared" si="52"/>
        <v>1.0800879807085426</v>
      </c>
      <c r="O84" s="42">
        <f t="shared" si="53"/>
        <v>7.5960427507270385</v>
      </c>
      <c r="P84" s="44">
        <f t="shared" si="54"/>
        <v>1899.0106876817597</v>
      </c>
      <c r="Q84" s="44">
        <f t="shared" si="55"/>
        <v>13086.510687681759</v>
      </c>
      <c r="R84" s="45">
        <f t="shared" si="56"/>
        <v>52.34604275072704</v>
      </c>
      <c r="S84" s="114">
        <v>57062</v>
      </c>
      <c r="T84" s="82">
        <v>62297</v>
      </c>
      <c r="U84" s="83">
        <v>55827</v>
      </c>
      <c r="V84" s="84" t="s">
        <v>50</v>
      </c>
      <c r="W84" s="84" t="s">
        <v>46</v>
      </c>
      <c r="X84" s="50" t="s">
        <v>47</v>
      </c>
    </row>
    <row r="85" spans="1:24" ht="18" customHeight="1">
      <c r="A85" s="38">
        <v>2</v>
      </c>
      <c r="B85" s="39">
        <v>1</v>
      </c>
      <c r="C85" s="40" t="s">
        <v>59</v>
      </c>
      <c r="D85" s="41">
        <v>61.38</v>
      </c>
      <c r="E85" s="42">
        <v>0.99</v>
      </c>
      <c r="F85" s="42">
        <v>1.03</v>
      </c>
      <c r="G85" s="42">
        <v>1</v>
      </c>
      <c r="H85" s="42">
        <f t="shared" si="50"/>
        <v>15647.2965</v>
      </c>
      <c r="I85" s="41"/>
      <c r="J85" s="41"/>
      <c r="K85" s="41"/>
      <c r="L85" s="41"/>
      <c r="M85" s="42">
        <f t="shared" si="51"/>
        <v>15647.2965</v>
      </c>
      <c r="N85" s="43">
        <f t="shared" si="52"/>
        <v>1.510655363596232</v>
      </c>
      <c r="O85" s="42">
        <f t="shared" si="53"/>
        <v>10.624137041099582</v>
      </c>
      <c r="P85" s="44">
        <f t="shared" si="54"/>
        <v>2656.0342602748956</v>
      </c>
      <c r="Q85" s="44">
        <f t="shared" si="55"/>
        <v>18303.330760274897</v>
      </c>
      <c r="R85" s="45">
        <f t="shared" si="56"/>
        <v>72.00413704109958</v>
      </c>
      <c r="S85" s="114">
        <v>78480</v>
      </c>
      <c r="T85" s="82">
        <v>85680</v>
      </c>
      <c r="U85" s="83">
        <v>84200</v>
      </c>
      <c r="V85" s="84" t="s">
        <v>45</v>
      </c>
      <c r="W85" s="84" t="s">
        <v>46</v>
      </c>
      <c r="X85" s="50" t="s">
        <v>47</v>
      </c>
    </row>
    <row r="86" spans="1:24" ht="18" customHeight="1">
      <c r="A86" s="38">
        <v>2</v>
      </c>
      <c r="B86" s="39">
        <v>1</v>
      </c>
      <c r="C86" s="40" t="s">
        <v>60</v>
      </c>
      <c r="D86" s="41">
        <v>58.37</v>
      </c>
      <c r="E86" s="42">
        <v>1.02</v>
      </c>
      <c r="F86" s="42">
        <v>1.03</v>
      </c>
      <c r="G86" s="42">
        <v>1</v>
      </c>
      <c r="H86" s="42">
        <f t="shared" si="50"/>
        <v>15330.8805</v>
      </c>
      <c r="I86" s="41"/>
      <c r="J86" s="41"/>
      <c r="K86" s="41"/>
      <c r="L86" s="41"/>
      <c r="M86" s="42">
        <f t="shared" si="51"/>
        <v>15330.8805</v>
      </c>
      <c r="N86" s="43">
        <f t="shared" si="52"/>
        <v>1.4801072412718634</v>
      </c>
      <c r="O86" s="42">
        <f t="shared" si="53"/>
        <v>10.40929820641676</v>
      </c>
      <c r="P86" s="44">
        <f t="shared" si="54"/>
        <v>2602.32455160419</v>
      </c>
      <c r="Q86" s="44">
        <f t="shared" si="55"/>
        <v>17933.20505160419</v>
      </c>
      <c r="R86" s="45">
        <f t="shared" si="56"/>
        <v>68.77929820641675</v>
      </c>
      <c r="S86" s="114">
        <v>74970</v>
      </c>
      <c r="T86" s="82">
        <v>81848</v>
      </c>
      <c r="U86" s="83">
        <v>80658</v>
      </c>
      <c r="V86" s="84" t="s">
        <v>45</v>
      </c>
      <c r="W86" s="84" t="s">
        <v>46</v>
      </c>
      <c r="X86" s="50" t="s">
        <v>47</v>
      </c>
    </row>
    <row r="87" spans="1:24" ht="18" customHeight="1">
      <c r="A87" s="38">
        <v>2</v>
      </c>
      <c r="B87" s="39">
        <v>1</v>
      </c>
      <c r="C87" s="40" t="s">
        <v>61</v>
      </c>
      <c r="D87" s="41">
        <v>60.45</v>
      </c>
      <c r="E87" s="42">
        <v>1.02</v>
      </c>
      <c r="F87" s="42">
        <v>1.03</v>
      </c>
      <c r="G87" s="42">
        <v>1</v>
      </c>
      <c r="H87" s="42">
        <f t="shared" si="50"/>
        <v>15877.192500000001</v>
      </c>
      <c r="I87" s="41"/>
      <c r="J87" s="41"/>
      <c r="K87" s="41"/>
      <c r="L87" s="41"/>
      <c r="M87" s="42">
        <f t="shared" si="51"/>
        <v>15877.192500000001</v>
      </c>
      <c r="N87" s="43">
        <f t="shared" si="52"/>
        <v>1.5328504837225312</v>
      </c>
      <c r="O87" s="42">
        <f t="shared" si="53"/>
        <v>10.780230881923817</v>
      </c>
      <c r="P87" s="44">
        <f t="shared" si="54"/>
        <v>2695.0577204809542</v>
      </c>
      <c r="Q87" s="44">
        <f t="shared" si="55"/>
        <v>18572.250220480957</v>
      </c>
      <c r="R87" s="45">
        <f t="shared" si="56"/>
        <v>71.23023088192382</v>
      </c>
      <c r="S87" s="114">
        <v>77641</v>
      </c>
      <c r="T87" s="82">
        <v>84764</v>
      </c>
      <c r="U87" s="83">
        <v>75518</v>
      </c>
      <c r="V87" s="84" t="s">
        <v>45</v>
      </c>
      <c r="W87" s="84" t="s">
        <v>46</v>
      </c>
      <c r="X87" s="50" t="s">
        <v>47</v>
      </c>
    </row>
    <row r="88" spans="1:24" ht="18" customHeight="1">
      <c r="A88" s="38">
        <v>2</v>
      </c>
      <c r="B88" s="39">
        <v>1</v>
      </c>
      <c r="C88" s="40" t="s">
        <v>63</v>
      </c>
      <c r="D88" s="41">
        <v>56.75</v>
      </c>
      <c r="E88" s="42">
        <v>1.02</v>
      </c>
      <c r="F88" s="42">
        <v>1.03</v>
      </c>
      <c r="G88" s="42">
        <v>1</v>
      </c>
      <c r="H88" s="42">
        <f t="shared" si="50"/>
        <v>14905.387499999999</v>
      </c>
      <c r="I88" s="41"/>
      <c r="J88" s="41"/>
      <c r="K88" s="41"/>
      <c r="L88" s="41"/>
      <c r="M88" s="42">
        <f t="shared" si="51"/>
        <v>14905.387499999999</v>
      </c>
      <c r="N88" s="43">
        <f t="shared" si="52"/>
        <v>1.4390283697477855</v>
      </c>
      <c r="O88" s="42">
        <f t="shared" si="53"/>
        <v>10.120398718762226</v>
      </c>
      <c r="P88" s="44">
        <f t="shared" si="54"/>
        <v>2530.0996796905565</v>
      </c>
      <c r="Q88" s="44">
        <f t="shared" si="55"/>
        <v>17435.487179690557</v>
      </c>
      <c r="R88" s="45">
        <f t="shared" si="56"/>
        <v>66.87039871876223</v>
      </c>
      <c r="S88" s="114">
        <v>72888</v>
      </c>
      <c r="T88" s="82">
        <v>79575</v>
      </c>
      <c r="U88" s="83">
        <v>78557</v>
      </c>
      <c r="V88" s="84" t="s">
        <v>45</v>
      </c>
      <c r="W88" s="84" t="s">
        <v>46</v>
      </c>
      <c r="X88" s="50" t="s">
        <v>47</v>
      </c>
    </row>
    <row r="89" spans="1:24" ht="18" customHeight="1">
      <c r="A89" s="38">
        <v>2</v>
      </c>
      <c r="B89" s="39">
        <v>1</v>
      </c>
      <c r="C89" s="40" t="s">
        <v>80</v>
      </c>
      <c r="D89" s="41">
        <v>57.98</v>
      </c>
      <c r="E89" s="42">
        <v>1.02</v>
      </c>
      <c r="F89" s="42">
        <v>1.03</v>
      </c>
      <c r="G89" s="42">
        <v>1</v>
      </c>
      <c r="H89" s="42">
        <f t="shared" si="50"/>
        <v>15228.446999999998</v>
      </c>
      <c r="I89" s="41"/>
      <c r="J89" s="41"/>
      <c r="K89" s="41"/>
      <c r="L89" s="41"/>
      <c r="M89" s="42">
        <f t="shared" si="51"/>
        <v>15228.446999999998</v>
      </c>
      <c r="N89" s="43">
        <f t="shared" si="52"/>
        <v>1.4702178833123631</v>
      </c>
      <c r="O89" s="42">
        <f t="shared" si="53"/>
        <v>10.339748329759187</v>
      </c>
      <c r="P89" s="44">
        <f t="shared" si="54"/>
        <v>2584.937082439797</v>
      </c>
      <c r="Q89" s="44">
        <f t="shared" si="55"/>
        <v>17813.384082439796</v>
      </c>
      <c r="R89" s="45">
        <f t="shared" si="56"/>
        <v>68.31974832975918</v>
      </c>
      <c r="S89" s="114">
        <v>74469</v>
      </c>
      <c r="T89" s="82">
        <v>81301</v>
      </c>
      <c r="U89" s="83">
        <v>80152</v>
      </c>
      <c r="V89" s="84" t="s">
        <v>45</v>
      </c>
      <c r="W89" s="84" t="s">
        <v>46</v>
      </c>
      <c r="X89" s="50" t="s">
        <v>47</v>
      </c>
    </row>
    <row r="90" spans="1:24" ht="18" customHeight="1">
      <c r="A90" s="38">
        <v>2</v>
      </c>
      <c r="B90" s="39">
        <v>1</v>
      </c>
      <c r="C90" s="40" t="s">
        <v>66</v>
      </c>
      <c r="D90" s="41">
        <v>55.87</v>
      </c>
      <c r="E90" s="42">
        <v>1.02</v>
      </c>
      <c r="F90" s="42">
        <v>1.03</v>
      </c>
      <c r="G90" s="42">
        <v>1</v>
      </c>
      <c r="H90" s="42">
        <f t="shared" si="50"/>
        <v>14674.255500000001</v>
      </c>
      <c r="I90" s="41"/>
      <c r="J90" s="41"/>
      <c r="K90" s="41"/>
      <c r="L90" s="41"/>
      <c r="M90" s="42">
        <f t="shared" si="51"/>
        <v>14674.255500000001</v>
      </c>
      <c r="N90" s="43">
        <f t="shared" si="52"/>
        <v>1.416713921018657</v>
      </c>
      <c r="O90" s="42">
        <f t="shared" si="53"/>
        <v>9.963465663740012</v>
      </c>
      <c r="P90" s="44">
        <f t="shared" si="54"/>
        <v>2490.866415935003</v>
      </c>
      <c r="Q90" s="44">
        <f t="shared" si="55"/>
        <v>17165.121915935004</v>
      </c>
      <c r="R90" s="45">
        <f t="shared" si="56"/>
        <v>65.83346566374001</v>
      </c>
      <c r="S90" s="114">
        <v>71755</v>
      </c>
      <c r="T90" s="82">
        <v>78338</v>
      </c>
      <c r="U90" s="83">
        <v>77413</v>
      </c>
      <c r="V90" s="84" t="s">
        <v>45</v>
      </c>
      <c r="W90" s="84" t="s">
        <v>46</v>
      </c>
      <c r="X90" s="50" t="s">
        <v>47</v>
      </c>
    </row>
    <row r="91" spans="1:24" ht="18" customHeight="1">
      <c r="A91" s="38">
        <v>2</v>
      </c>
      <c r="B91" s="39">
        <v>1</v>
      </c>
      <c r="C91" s="40" t="s">
        <v>81</v>
      </c>
      <c r="D91" s="41">
        <v>63.26</v>
      </c>
      <c r="E91" s="42"/>
      <c r="F91" s="42"/>
      <c r="G91" s="42"/>
      <c r="H91" s="42"/>
      <c r="I91" s="41"/>
      <c r="J91" s="41"/>
      <c r="K91" s="41"/>
      <c r="L91" s="41"/>
      <c r="M91" s="42"/>
      <c r="N91" s="43"/>
      <c r="O91" s="42"/>
      <c r="P91" s="44"/>
      <c r="Q91" s="44"/>
      <c r="R91" s="45">
        <v>74.65</v>
      </c>
      <c r="S91" s="114"/>
      <c r="T91" s="82"/>
      <c r="U91" s="83">
        <v>89580</v>
      </c>
      <c r="V91" s="84" t="s">
        <v>45</v>
      </c>
      <c r="W91" s="87" t="s">
        <v>65</v>
      </c>
      <c r="X91" s="50" t="s">
        <v>47</v>
      </c>
    </row>
    <row r="92" spans="1:24" ht="18" customHeight="1">
      <c r="A92" s="38">
        <v>2</v>
      </c>
      <c r="B92" s="39">
        <v>1</v>
      </c>
      <c r="C92" s="40" t="s">
        <v>82</v>
      </c>
      <c r="D92" s="41">
        <v>58.62</v>
      </c>
      <c r="E92" s="42"/>
      <c r="F92" s="42"/>
      <c r="G92" s="42"/>
      <c r="H92" s="42"/>
      <c r="I92" s="41"/>
      <c r="J92" s="41"/>
      <c r="K92" s="41"/>
      <c r="L92" s="41"/>
      <c r="M92" s="42"/>
      <c r="N92" s="43"/>
      <c r="O92" s="42"/>
      <c r="P92" s="44"/>
      <c r="Q92" s="44"/>
      <c r="R92" s="45">
        <v>69.18</v>
      </c>
      <c r="S92" s="114"/>
      <c r="T92" s="82"/>
      <c r="U92" s="83">
        <v>88016</v>
      </c>
      <c r="V92" s="84" t="s">
        <v>45</v>
      </c>
      <c r="W92" s="84" t="s">
        <v>46</v>
      </c>
      <c r="X92" s="50" t="s">
        <v>47</v>
      </c>
    </row>
    <row r="93" spans="1:24" ht="18" customHeight="1">
      <c r="A93" s="38">
        <v>2</v>
      </c>
      <c r="B93" s="39">
        <v>1</v>
      </c>
      <c r="C93" s="40" t="s">
        <v>83</v>
      </c>
      <c r="D93" s="42">
        <v>24.97</v>
      </c>
      <c r="E93" s="42">
        <v>1</v>
      </c>
      <c r="F93" s="42">
        <v>1</v>
      </c>
      <c r="G93" s="42">
        <v>1</v>
      </c>
      <c r="H93" s="42">
        <f aca="true" t="shared" si="57" ref="H93:H95">D93*E93*F93*G93*250</f>
        <v>6242.5</v>
      </c>
      <c r="I93" s="41"/>
      <c r="J93" s="41"/>
      <c r="K93" s="41"/>
      <c r="L93" s="41"/>
      <c r="M93" s="42">
        <f aca="true" t="shared" si="58" ref="M93:M95">H93*1</f>
        <v>6242.5</v>
      </c>
      <c r="N93" s="43">
        <f aca="true" t="shared" si="59" ref="N93:N95">M93/10357.9525</f>
        <v>0.602677025213236</v>
      </c>
      <c r="O93" s="42">
        <f aca="true" t="shared" si="60" ref="O93:O95">N93*7.0328</f>
        <v>4.238506982919646</v>
      </c>
      <c r="P93" s="44">
        <f aca="true" t="shared" si="61" ref="P93:P95">O93*250</f>
        <v>1059.6267457299116</v>
      </c>
      <c r="Q93" s="44">
        <f aca="true" t="shared" si="62" ref="Q93:Q95">H93+P93</f>
        <v>7302.126745729912</v>
      </c>
      <c r="R93" s="45">
        <f aca="true" t="shared" si="63" ref="R93:R95">D93+O93</f>
        <v>29.208506982919644</v>
      </c>
      <c r="S93" s="115">
        <v>28918</v>
      </c>
      <c r="T93" s="114">
        <v>31839</v>
      </c>
      <c r="U93" s="116">
        <v>32918</v>
      </c>
      <c r="V93" s="84" t="s">
        <v>50</v>
      </c>
      <c r="W93" s="84" t="s">
        <v>46</v>
      </c>
      <c r="X93" s="50" t="s">
        <v>51</v>
      </c>
    </row>
    <row r="94" spans="1:24" ht="18" customHeight="1">
      <c r="A94" s="38">
        <v>2</v>
      </c>
      <c r="B94" s="39">
        <v>2</v>
      </c>
      <c r="C94" s="40" t="s">
        <v>68</v>
      </c>
      <c r="D94" s="41">
        <v>60.74</v>
      </c>
      <c r="E94" s="42">
        <v>0.99</v>
      </c>
      <c r="F94" s="42">
        <v>1.03</v>
      </c>
      <c r="G94" s="42">
        <v>1</v>
      </c>
      <c r="H94" s="42">
        <f t="shared" si="57"/>
        <v>15484.1445</v>
      </c>
      <c r="I94" s="41"/>
      <c r="J94" s="41"/>
      <c r="K94" s="41"/>
      <c r="L94" s="41"/>
      <c r="M94" s="42">
        <f t="shared" si="58"/>
        <v>15484.1445</v>
      </c>
      <c r="N94" s="43">
        <f t="shared" si="59"/>
        <v>1.4949039880227295</v>
      </c>
      <c r="O94" s="42">
        <f t="shared" si="60"/>
        <v>10.513360766966253</v>
      </c>
      <c r="P94" s="44">
        <f t="shared" si="61"/>
        <v>2628.340191741563</v>
      </c>
      <c r="Q94" s="44">
        <f t="shared" si="62"/>
        <v>18112.484691741563</v>
      </c>
      <c r="R94" s="45">
        <f t="shared" si="63"/>
        <v>71.25336076696625</v>
      </c>
      <c r="S94" s="114">
        <v>77663</v>
      </c>
      <c r="T94" s="82">
        <v>84788</v>
      </c>
      <c r="U94" s="83">
        <v>83375</v>
      </c>
      <c r="V94" s="84" t="s">
        <v>45</v>
      </c>
      <c r="W94" s="84" t="s">
        <v>46</v>
      </c>
      <c r="X94" s="50" t="s">
        <v>47</v>
      </c>
    </row>
    <row r="95" spans="1:24" ht="18" customHeight="1">
      <c r="A95" s="38">
        <v>2</v>
      </c>
      <c r="B95" s="39">
        <v>2</v>
      </c>
      <c r="C95" s="40" t="s">
        <v>84</v>
      </c>
      <c r="D95" s="41">
        <v>58.01</v>
      </c>
      <c r="E95" s="42">
        <v>1.02</v>
      </c>
      <c r="F95" s="42">
        <v>1.03</v>
      </c>
      <c r="G95" s="42">
        <v>1</v>
      </c>
      <c r="H95" s="42">
        <f t="shared" si="57"/>
        <v>15236.326500000001</v>
      </c>
      <c r="I95" s="41"/>
      <c r="J95" s="41"/>
      <c r="K95" s="41"/>
      <c r="L95" s="41"/>
      <c r="M95" s="42">
        <f t="shared" si="58"/>
        <v>15236.326500000001</v>
      </c>
      <c r="N95" s="43">
        <f t="shared" si="59"/>
        <v>1.4709786031554017</v>
      </c>
      <c r="O95" s="42">
        <f t="shared" si="60"/>
        <v>10.34509832027131</v>
      </c>
      <c r="P95" s="44">
        <f t="shared" si="61"/>
        <v>2586.2745800678276</v>
      </c>
      <c r="Q95" s="44">
        <f t="shared" si="62"/>
        <v>17822.601080067827</v>
      </c>
      <c r="R95" s="45">
        <f t="shared" si="63"/>
        <v>68.35509832027131</v>
      </c>
      <c r="S95" s="114">
        <v>74512</v>
      </c>
      <c r="T95" s="82">
        <v>81348</v>
      </c>
      <c r="U95" s="83">
        <v>72676</v>
      </c>
      <c r="V95" s="84" t="s">
        <v>45</v>
      </c>
      <c r="W95" s="84" t="s">
        <v>46</v>
      </c>
      <c r="X95" s="50" t="s">
        <v>47</v>
      </c>
    </row>
    <row r="96" spans="1:24" ht="18" customHeight="1">
      <c r="A96" s="38">
        <v>2</v>
      </c>
      <c r="B96" s="39">
        <v>2</v>
      </c>
      <c r="C96" s="40" t="s">
        <v>85</v>
      </c>
      <c r="D96" s="41">
        <v>54.86</v>
      </c>
      <c r="E96" s="42"/>
      <c r="F96" s="42"/>
      <c r="G96" s="42"/>
      <c r="H96" s="42"/>
      <c r="I96" s="41"/>
      <c r="J96" s="41"/>
      <c r="K96" s="41"/>
      <c r="L96" s="41"/>
      <c r="M96" s="42"/>
      <c r="N96" s="43"/>
      <c r="O96" s="42"/>
      <c r="P96" s="44"/>
      <c r="Q96" s="44"/>
      <c r="R96" s="45">
        <v>64.64</v>
      </c>
      <c r="S96" s="114"/>
      <c r="T96" s="82"/>
      <c r="U96" s="83">
        <v>71104</v>
      </c>
      <c r="V96" s="84" t="s">
        <v>45</v>
      </c>
      <c r="W96" s="87" t="s">
        <v>65</v>
      </c>
      <c r="X96" s="50" t="s">
        <v>47</v>
      </c>
    </row>
    <row r="97" spans="1:24" ht="18" customHeight="1">
      <c r="A97" s="38">
        <v>2</v>
      </c>
      <c r="B97" s="39" t="s">
        <v>62</v>
      </c>
      <c r="C97" s="40" t="s">
        <v>86</v>
      </c>
      <c r="D97" s="41">
        <v>59.75</v>
      </c>
      <c r="E97" s="42">
        <v>0.98</v>
      </c>
      <c r="F97" s="42">
        <v>1</v>
      </c>
      <c r="G97" s="42">
        <v>1</v>
      </c>
      <c r="H97" s="42">
        <f>D97*E97*F97*G97*250</f>
        <v>14638.75</v>
      </c>
      <c r="I97" s="41"/>
      <c r="J97" s="41"/>
      <c r="K97" s="41"/>
      <c r="L97" s="41"/>
      <c r="M97" s="42">
        <f>H97*1</f>
        <v>14638.75</v>
      </c>
      <c r="N97" s="43">
        <f>M97/10357.9525</f>
        <v>1.4132860717405298</v>
      </c>
      <c r="O97" s="42">
        <f>N97*7.0328</f>
        <v>9.939358285336798</v>
      </c>
      <c r="P97" s="44">
        <f>O97*250</f>
        <v>2484.8395713341997</v>
      </c>
      <c r="Q97" s="44">
        <f>H97+P97</f>
        <v>17123.5895713342</v>
      </c>
      <c r="R97" s="45">
        <f>D97+O97</f>
        <v>69.6893582853368</v>
      </c>
      <c r="S97" s="114">
        <v>75962</v>
      </c>
      <c r="T97" s="82">
        <v>82931</v>
      </c>
      <c r="U97" s="83">
        <v>73993</v>
      </c>
      <c r="V97" s="84" t="s">
        <v>45</v>
      </c>
      <c r="W97" s="84" t="s">
        <v>46</v>
      </c>
      <c r="X97" s="50" t="s">
        <v>47</v>
      </c>
    </row>
    <row r="98" spans="1:24" ht="18" customHeight="1">
      <c r="A98" s="38">
        <v>2</v>
      </c>
      <c r="B98" s="39" t="s">
        <v>62</v>
      </c>
      <c r="C98" s="40" t="s">
        <v>87</v>
      </c>
      <c r="D98" s="41">
        <v>60.43</v>
      </c>
      <c r="E98" s="42"/>
      <c r="F98" s="42"/>
      <c r="G98" s="42"/>
      <c r="H98" s="42"/>
      <c r="I98" s="41"/>
      <c r="J98" s="41"/>
      <c r="K98" s="41"/>
      <c r="L98" s="41"/>
      <c r="M98" s="42"/>
      <c r="N98" s="43"/>
      <c r="O98" s="42"/>
      <c r="P98" s="44"/>
      <c r="Q98" s="44"/>
      <c r="R98" s="45">
        <v>70.89</v>
      </c>
      <c r="S98" s="114"/>
      <c r="T98" s="82"/>
      <c r="U98" s="117">
        <v>82979</v>
      </c>
      <c r="V98" s="84" t="s">
        <v>45</v>
      </c>
      <c r="W98" s="84" t="s">
        <v>46</v>
      </c>
      <c r="X98" s="50" t="s">
        <v>47</v>
      </c>
    </row>
    <row r="99" spans="1:24" ht="3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</row>
    <row r="100" spans="1:24" ht="20.25" customHeight="1">
      <c r="A100" s="119" t="s">
        <v>88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ht="8.25" customHeight="1"/>
  </sheetData>
  <sheetProtection selectLockedCells="1" selectUnlockedCells="1"/>
  <mergeCells count="12">
    <mergeCell ref="A1:X1"/>
    <mergeCell ref="A2:X2"/>
    <mergeCell ref="A3:X3"/>
    <mergeCell ref="A4:X4"/>
    <mergeCell ref="S5:U5"/>
    <mergeCell ref="A29:X29"/>
    <mergeCell ref="A41:X41"/>
    <mergeCell ref="A52:X52"/>
    <mergeCell ref="S53:U53"/>
    <mergeCell ref="A76:X76"/>
    <mergeCell ref="A99:X99"/>
    <mergeCell ref="A100:X100"/>
  </mergeCells>
  <printOptions/>
  <pageMargins left="0.25" right="0.25" top="0.75" bottom="0.7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/>
  <cp:lastPrinted>2016-09-09T14:13:58Z</cp:lastPrinted>
  <dcterms:created xsi:type="dcterms:W3CDTF">1999-07-10T10:09:38Z</dcterms:created>
  <dcterms:modified xsi:type="dcterms:W3CDTF">2016-10-12T13:49:30Z</dcterms:modified>
  <cp:category/>
  <cp:version/>
  <cp:contentType/>
  <cp:contentStatus/>
  <cp:revision>1</cp:revision>
</cp:coreProperties>
</file>