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Кристал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<sst xmlns="http://schemas.openxmlformats.org/spreadsheetml/2006/main" count="42" uniqueCount="40">
  <si>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ВХОД</t>
  </si>
  <si>
    <t>ЕТАЖ</t>
  </si>
  <si>
    <t>№</t>
  </si>
  <si>
    <t>К и</t>
  </si>
  <si>
    <t>Кв</t>
  </si>
  <si>
    <t>Кив</t>
  </si>
  <si>
    <t>Км</t>
  </si>
  <si>
    <t>Кпп</t>
  </si>
  <si>
    <t>С1</t>
  </si>
  <si>
    <t>И-№</t>
  </si>
  <si>
    <t>F 2</t>
  </si>
  <si>
    <t>Ксп</t>
  </si>
  <si>
    <t>С1 + С2</t>
  </si>
  <si>
    <t>К%</t>
  </si>
  <si>
    <t>С3</t>
  </si>
  <si>
    <t>П</t>
  </si>
  <si>
    <t>F 1- застроена площ етаж</t>
  </si>
  <si>
    <t>Кп - коефициент за подпокривно простронство</t>
  </si>
  <si>
    <t>F2- застроена площ склад сутерен или таван</t>
  </si>
  <si>
    <t>К -коефициент за складови помещения</t>
  </si>
  <si>
    <t>F3- застроена площ общи части</t>
  </si>
  <si>
    <t>С1,С2,С3 -стойност на съответните части</t>
  </si>
  <si>
    <t>Съставил:</t>
  </si>
  <si>
    <t>Ки - коефициент за изложение</t>
  </si>
  <si>
    <t>К% - коефициетн за идеална част</t>
  </si>
  <si>
    <t>/инж.Я.Чернев/</t>
  </si>
  <si>
    <t>Кв- коефициент за височина</t>
  </si>
  <si>
    <t>Апартамент № 6</t>
  </si>
  <si>
    <t>чиста площ</t>
  </si>
  <si>
    <t>площ двор</t>
  </si>
  <si>
    <t>общи части</t>
  </si>
  <si>
    <t>обща площ</t>
  </si>
  <si>
    <t>цена</t>
  </si>
  <si>
    <t>продаден</t>
  </si>
  <si>
    <t>офис № 1</t>
  </si>
  <si>
    <t>Апартамент № 2</t>
  </si>
  <si>
    <t>Апартамент № 3</t>
  </si>
  <si>
    <t>Апартамент № 4</t>
  </si>
  <si>
    <t>Апартамент № 5</t>
  </si>
  <si>
    <r>
      <rPr>
        <b/>
        <i/>
        <sz val="18"/>
        <rFont val="Arial"/>
        <family val="2"/>
      </rPr>
      <t xml:space="preserve">"КРИСТАЛ" </t>
    </r>
    <r>
      <rPr>
        <b/>
        <i/>
        <sz val="14"/>
        <rFont val="Arial"/>
        <family val="2"/>
      </rPr>
      <t>- гр. Бургас</t>
    </r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</si>
</sst>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[$-402]dd\ mmmm\ yyyy\ &quot;г.&quot;"/>
    <numFmt numFmtId="183" formatCode="hh:mm:ss\ &quot;ч.&quot;"/>
    <numFmt numFmtId="184" formatCode="#,##0.00\ &quot;лв.&quot;"/>
    <numFmt numFmtId="185" formatCode="_-* #,##0.00\ [$€-1]_-;\-* #,##0.00\ [$€-1]_-;_-* &quot;-&quot;??\ [$€-1]_-;_-@_-"/>
    <numFmt numFmtId="186" formatCode="_-* #,##0.000\ [$€-1]_-;\-* #,##0.000\ [$€-1]_-;_-* &quot;-&quot;??\ [$€-1]_-;_-@_-"/>
    <numFmt numFmtId="187" formatCode="_-* #,##0.0\ [$€-1]_-;\-* #,##0.0\ [$€-1]_-;_-* &quot;-&quot;??\ [$€-1]_-;_-@_-"/>
    <numFmt numFmtId="188" formatCode="_-* #,##0\ [$€-1]_-;\-* #,##0\ [$€-1]_-;_-* &quot;-&quot;??\ [$€-1]_-;_-@_-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3"/>
      <name val="Arial"/>
      <family val="2"/>
    </font>
    <font>
      <b/>
      <sz val="12"/>
      <color indexed="23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 tint="-0.4999699890613556"/>
      <name val="Arial"/>
      <family val="2"/>
    </font>
    <font>
      <b/>
      <sz val="12"/>
      <color theme="0" tint="-0.4999699890613556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80" fontId="4" fillId="0" borderId="12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15" xfId="0" applyFont="1" applyBorder="1" applyAlignment="1">
      <alignment/>
    </xf>
    <xf numFmtId="2" fontId="4" fillId="0" borderId="15" xfId="0" applyNumberFormat="1" applyFont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180" fontId="0" fillId="0" borderId="15" xfId="0" applyNumberFormat="1" applyBorder="1" applyAlignment="1">
      <alignment/>
    </xf>
    <xf numFmtId="0" fontId="0" fillId="0" borderId="19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188" fontId="3" fillId="0" borderId="14" xfId="0" applyNumberFormat="1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2" fontId="45" fillId="0" borderId="24" xfId="0" applyNumberFormat="1" applyFont="1" applyBorder="1" applyAlignment="1">
      <alignment horizontal="center" vertical="center"/>
    </xf>
    <xf numFmtId="180" fontId="45" fillId="0" borderId="24" xfId="0" applyNumberFormat="1" applyFont="1" applyBorder="1" applyAlignment="1">
      <alignment horizontal="center" vertical="center"/>
    </xf>
    <xf numFmtId="2" fontId="45" fillId="0" borderId="25" xfId="0" applyNumberFormat="1" applyFont="1" applyBorder="1" applyAlignment="1">
      <alignment horizontal="center" vertical="center"/>
    </xf>
    <xf numFmtId="2" fontId="46" fillId="0" borderId="24" xfId="0" applyNumberFormat="1" applyFont="1" applyBorder="1" applyAlignment="1">
      <alignment horizontal="center" vertical="center"/>
    </xf>
    <xf numFmtId="0" fontId="46" fillId="0" borderId="26" xfId="0" applyFont="1" applyBorder="1" applyAlignment="1">
      <alignment horizontal="right" vertical="center"/>
    </xf>
    <xf numFmtId="0" fontId="45" fillId="0" borderId="24" xfId="0" applyFont="1" applyFill="1" applyBorder="1" applyAlignment="1">
      <alignment horizontal="right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right" vertical="center"/>
    </xf>
    <xf numFmtId="2" fontId="45" fillId="0" borderId="12" xfId="0" applyNumberFormat="1" applyFont="1" applyBorder="1" applyAlignment="1">
      <alignment horizontal="center" vertical="center"/>
    </xf>
    <xf numFmtId="1" fontId="45" fillId="0" borderId="12" xfId="0" applyNumberFormat="1" applyFont="1" applyBorder="1" applyAlignment="1">
      <alignment horizontal="center" vertical="center"/>
    </xf>
    <xf numFmtId="180" fontId="45" fillId="0" borderId="12" xfId="0" applyNumberFormat="1" applyFont="1" applyBorder="1" applyAlignment="1">
      <alignment horizontal="center" vertical="center"/>
    </xf>
    <xf numFmtId="2" fontId="45" fillId="0" borderId="13" xfId="0" applyNumberFormat="1" applyFont="1" applyBorder="1" applyAlignment="1">
      <alignment horizontal="center" vertical="center"/>
    </xf>
    <xf numFmtId="2" fontId="46" fillId="0" borderId="12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6" fillId="0" borderId="14" xfId="0" applyFont="1" applyBorder="1" applyAlignment="1">
      <alignment horizontal="right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right" vertical="center"/>
    </xf>
    <xf numFmtId="2" fontId="47" fillId="0" borderId="12" xfId="0" applyNumberFormat="1" applyFont="1" applyBorder="1" applyAlignment="1">
      <alignment horizontal="center" vertical="center"/>
    </xf>
    <xf numFmtId="1" fontId="47" fillId="0" borderId="12" xfId="0" applyNumberFormat="1" applyFont="1" applyBorder="1" applyAlignment="1">
      <alignment horizontal="center" vertical="center"/>
    </xf>
    <xf numFmtId="180" fontId="47" fillId="0" borderId="12" xfId="0" applyNumberFormat="1" applyFont="1" applyBorder="1" applyAlignment="1">
      <alignment horizontal="center" vertical="center"/>
    </xf>
    <xf numFmtId="2" fontId="47" fillId="0" borderId="13" xfId="0" applyNumberFormat="1" applyFont="1" applyBorder="1" applyAlignment="1">
      <alignment horizontal="center" vertical="center"/>
    </xf>
    <xf numFmtId="2" fontId="48" fillId="0" borderId="12" xfId="0" applyNumberFormat="1" applyFont="1" applyBorder="1" applyAlignment="1">
      <alignment horizontal="center" vertical="center"/>
    </xf>
    <xf numFmtId="188" fontId="48" fillId="0" borderId="14" xfId="44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tabSelected="1" zoomScalePageLayoutView="0" workbookViewId="0" topLeftCell="A1">
      <selection activeCell="W41" sqref="W41"/>
    </sheetView>
  </sheetViews>
  <sheetFormatPr defaultColWidth="9.140625" defaultRowHeight="12.75"/>
  <cols>
    <col min="1" max="2" width="4.57421875" style="0" customWidth="1"/>
    <col min="3" max="3" width="20.7109375" style="0" customWidth="1"/>
    <col min="4" max="4" width="11.00390625" style="0" customWidth="1"/>
    <col min="5" max="5" width="5.8515625" style="0" hidden="1" customWidth="1"/>
    <col min="6" max="6" width="5.140625" style="0" hidden="1" customWidth="1"/>
    <col min="7" max="7" width="5.57421875" style="0" hidden="1" customWidth="1"/>
    <col min="8" max="8" width="5.7109375" style="0" hidden="1" customWidth="1"/>
    <col min="9" max="9" width="5.57421875" style="0" hidden="1" customWidth="1"/>
    <col min="10" max="10" width="9.57421875" style="0" hidden="1" customWidth="1"/>
    <col min="11" max="11" width="5.8515625" style="0" hidden="1" customWidth="1"/>
    <col min="12" max="12" width="7.28125" style="0" hidden="1" customWidth="1"/>
    <col min="13" max="13" width="3.7109375" style="0" hidden="1" customWidth="1"/>
    <col min="14" max="14" width="10.421875" style="0" customWidth="1"/>
    <col min="15" max="15" width="9.57421875" style="0" hidden="1" customWidth="1"/>
    <col min="16" max="16" width="0" style="0" hidden="1" customWidth="1"/>
    <col min="17" max="17" width="10.00390625" style="0" customWidth="1"/>
    <col min="18" max="18" width="0" style="0" hidden="1" customWidth="1"/>
    <col min="19" max="19" width="11.28125" style="0" customWidth="1"/>
    <col min="20" max="20" width="17.57421875" style="0" customWidth="1"/>
  </cols>
  <sheetData>
    <row r="1" spans="1:20" ht="8.25" customHeight="1" thickBot="1">
      <c r="A1" s="30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3"/>
    </row>
    <row r="2" spans="1:20" ht="31.5" customHeight="1" thickBot="1">
      <c r="A2" s="85" t="s">
        <v>39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7"/>
    </row>
    <row r="3" spans="1:29" ht="33" customHeight="1" thickBot="1">
      <c r="A3" s="36" t="s">
        <v>0</v>
      </c>
      <c r="B3" s="37" t="s">
        <v>1</v>
      </c>
      <c r="C3" s="38" t="s">
        <v>2</v>
      </c>
      <c r="D3" s="39" t="s">
        <v>28</v>
      </c>
      <c r="E3" s="38" t="s">
        <v>3</v>
      </c>
      <c r="F3" s="38" t="s">
        <v>4</v>
      </c>
      <c r="G3" s="38" t="s">
        <v>5</v>
      </c>
      <c r="H3" s="38" t="s">
        <v>6</v>
      </c>
      <c r="I3" s="40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9" t="s">
        <v>29</v>
      </c>
      <c r="O3" s="38" t="s">
        <v>12</v>
      </c>
      <c r="P3" s="38" t="s">
        <v>13</v>
      </c>
      <c r="Q3" s="39" t="s">
        <v>30</v>
      </c>
      <c r="R3" s="38" t="s">
        <v>14</v>
      </c>
      <c r="S3" s="39" t="s">
        <v>31</v>
      </c>
      <c r="T3" s="41" t="s">
        <v>32</v>
      </c>
      <c r="U3" s="2"/>
      <c r="V3" s="2"/>
      <c r="W3" s="2"/>
      <c r="X3" s="2"/>
      <c r="Y3" s="3"/>
      <c r="Z3" s="3"/>
      <c r="AA3" s="3"/>
      <c r="AB3" s="3"/>
      <c r="AC3" s="4"/>
    </row>
    <row r="4" spans="1:28" s="7" customFormat="1" ht="12.75" customHeight="1" hidden="1">
      <c r="A4" s="31">
        <v>1</v>
      </c>
      <c r="B4" s="32">
        <v>2</v>
      </c>
      <c r="C4" s="32">
        <v>3</v>
      </c>
      <c r="D4" s="33">
        <v>4</v>
      </c>
      <c r="E4" s="33">
        <v>5</v>
      </c>
      <c r="F4" s="33">
        <v>6</v>
      </c>
      <c r="G4" s="33">
        <v>7</v>
      </c>
      <c r="H4" s="33">
        <v>8</v>
      </c>
      <c r="I4" s="32">
        <v>9</v>
      </c>
      <c r="J4" s="33">
        <v>10</v>
      </c>
      <c r="K4" s="33">
        <v>11</v>
      </c>
      <c r="L4" s="33">
        <v>12</v>
      </c>
      <c r="M4" s="33">
        <v>13</v>
      </c>
      <c r="N4" s="33">
        <v>14</v>
      </c>
      <c r="O4" s="33">
        <v>15</v>
      </c>
      <c r="P4" s="33">
        <v>16</v>
      </c>
      <c r="Q4" s="34">
        <v>17</v>
      </c>
      <c r="R4" s="33">
        <v>18</v>
      </c>
      <c r="S4" s="33">
        <v>19</v>
      </c>
      <c r="T4" s="35"/>
      <c r="U4" s="5"/>
      <c r="V4" s="5"/>
      <c r="W4" s="5"/>
      <c r="X4" s="5"/>
      <c r="Y4" s="6"/>
      <c r="Z4" s="6"/>
      <c r="AA4" s="6"/>
      <c r="AB4" s="6"/>
    </row>
    <row r="5" spans="1:24" s="10" customFormat="1" ht="23.25" customHeight="1" hidden="1">
      <c r="A5" s="14"/>
      <c r="B5" s="15"/>
      <c r="C5" s="16"/>
      <c r="D5" s="16"/>
      <c r="E5" s="17"/>
      <c r="F5" s="17"/>
      <c r="G5" s="17"/>
      <c r="H5" s="16"/>
      <c r="I5" s="16"/>
      <c r="J5" s="16"/>
      <c r="K5" s="18"/>
      <c r="L5" s="17"/>
      <c r="M5" s="17"/>
      <c r="N5" s="17"/>
      <c r="O5" s="17"/>
      <c r="P5" s="19"/>
      <c r="Q5" s="20"/>
      <c r="R5" s="17"/>
      <c r="S5" s="17"/>
      <c r="T5" s="21"/>
      <c r="U5" s="8"/>
      <c r="V5" s="9"/>
      <c r="W5" s="9"/>
      <c r="X5" s="9"/>
    </row>
    <row r="6" spans="1:24" ht="15" hidden="1">
      <c r="A6" s="14"/>
      <c r="B6" s="15"/>
      <c r="C6" s="16"/>
      <c r="D6" s="17"/>
      <c r="E6" s="17"/>
      <c r="F6" s="16"/>
      <c r="G6" s="16"/>
      <c r="H6" s="16"/>
      <c r="I6" s="16"/>
      <c r="J6" s="17"/>
      <c r="K6" s="18"/>
      <c r="L6" s="17"/>
      <c r="M6" s="17"/>
      <c r="N6" s="17"/>
      <c r="O6" s="17"/>
      <c r="P6" s="19"/>
      <c r="Q6" s="20"/>
      <c r="R6" s="17"/>
      <c r="S6" s="17"/>
      <c r="T6" s="21"/>
      <c r="U6" s="8"/>
      <c r="V6" s="1"/>
      <c r="W6" s="1"/>
      <c r="X6" s="1"/>
    </row>
    <row r="7" spans="1:21" ht="15" hidden="1">
      <c r="A7" s="14"/>
      <c r="B7" s="15"/>
      <c r="C7" s="16"/>
      <c r="D7" s="17"/>
      <c r="E7" s="17"/>
      <c r="F7" s="17"/>
      <c r="G7" s="16"/>
      <c r="H7" s="16"/>
      <c r="I7" s="16"/>
      <c r="J7" s="16"/>
      <c r="K7" s="18"/>
      <c r="L7" s="17"/>
      <c r="M7" s="17"/>
      <c r="N7" s="17"/>
      <c r="O7" s="17"/>
      <c r="P7" s="19"/>
      <c r="Q7" s="20"/>
      <c r="R7" s="17"/>
      <c r="S7" s="17"/>
      <c r="T7" s="21"/>
      <c r="U7" s="8"/>
    </row>
    <row r="8" spans="1:21" ht="15" hidden="1">
      <c r="A8" s="14"/>
      <c r="B8" s="15"/>
      <c r="C8" s="16"/>
      <c r="D8" s="17"/>
      <c r="E8" s="17"/>
      <c r="F8" s="17"/>
      <c r="G8" s="17"/>
      <c r="H8" s="16"/>
      <c r="I8" s="15"/>
      <c r="J8" s="17"/>
      <c r="K8" s="18"/>
      <c r="L8" s="17"/>
      <c r="M8" s="17"/>
      <c r="N8" s="17"/>
      <c r="O8" s="17"/>
      <c r="P8" s="19"/>
      <c r="Q8" s="20"/>
      <c r="R8" s="17"/>
      <c r="S8" s="17"/>
      <c r="T8" s="21"/>
      <c r="U8" s="8"/>
    </row>
    <row r="9" spans="1:21" ht="15" hidden="1">
      <c r="A9" s="22"/>
      <c r="B9" s="23"/>
      <c r="C9" s="23"/>
      <c r="D9" s="24"/>
      <c r="E9" s="24"/>
      <c r="F9" s="17"/>
      <c r="G9" s="23"/>
      <c r="H9" s="16"/>
      <c r="I9" s="23"/>
      <c r="J9" s="24"/>
      <c r="K9" s="18"/>
      <c r="L9" s="17"/>
      <c r="M9" s="17"/>
      <c r="N9" s="17"/>
      <c r="O9" s="17"/>
      <c r="P9" s="19"/>
      <c r="Q9" s="20"/>
      <c r="R9" s="17"/>
      <c r="S9" s="17"/>
      <c r="T9" s="21"/>
      <c r="U9" s="8"/>
    </row>
    <row r="10" spans="1:21" ht="15" hidden="1">
      <c r="A10" s="14"/>
      <c r="B10" s="15"/>
      <c r="C10" s="16"/>
      <c r="D10" s="17"/>
      <c r="E10" s="17"/>
      <c r="F10" s="17"/>
      <c r="G10" s="17"/>
      <c r="H10" s="16"/>
      <c r="I10" s="16"/>
      <c r="J10" s="17"/>
      <c r="K10" s="18"/>
      <c r="L10" s="17"/>
      <c r="M10" s="17"/>
      <c r="N10" s="17"/>
      <c r="O10" s="17"/>
      <c r="P10" s="19"/>
      <c r="Q10" s="20"/>
      <c r="R10" s="17"/>
      <c r="S10" s="17"/>
      <c r="T10" s="21"/>
      <c r="U10" s="8"/>
    </row>
    <row r="11" spans="1:21" ht="15" hidden="1">
      <c r="A11" s="14"/>
      <c r="B11" s="15"/>
      <c r="C11" s="16"/>
      <c r="D11" s="17"/>
      <c r="E11" s="17"/>
      <c r="F11" s="17"/>
      <c r="G11" s="17"/>
      <c r="H11" s="16"/>
      <c r="I11" s="15"/>
      <c r="J11" s="17"/>
      <c r="K11" s="18"/>
      <c r="L11" s="17"/>
      <c r="M11" s="17"/>
      <c r="N11" s="17"/>
      <c r="O11" s="17"/>
      <c r="P11" s="19"/>
      <c r="Q11" s="20"/>
      <c r="R11" s="17"/>
      <c r="S11" s="17"/>
      <c r="T11" s="21"/>
      <c r="U11" s="8"/>
    </row>
    <row r="12" spans="1:21" ht="15" hidden="1">
      <c r="A12" s="14"/>
      <c r="B12" s="15"/>
      <c r="C12" s="16"/>
      <c r="D12" s="17"/>
      <c r="E12" s="17"/>
      <c r="F12" s="17"/>
      <c r="G12" s="17"/>
      <c r="H12" s="16"/>
      <c r="I12" s="16"/>
      <c r="J12" s="16"/>
      <c r="K12" s="18"/>
      <c r="L12" s="17"/>
      <c r="M12" s="17"/>
      <c r="N12" s="17"/>
      <c r="O12" s="17"/>
      <c r="P12" s="19"/>
      <c r="Q12" s="20"/>
      <c r="R12" s="17"/>
      <c r="S12" s="17"/>
      <c r="T12" s="21"/>
      <c r="U12" s="8"/>
    </row>
    <row r="13" spans="1:21" ht="15" hidden="1">
      <c r="A13" s="14"/>
      <c r="B13" s="15"/>
      <c r="C13" s="16"/>
      <c r="D13" s="17"/>
      <c r="E13" s="17"/>
      <c r="F13" s="17"/>
      <c r="G13" s="17"/>
      <c r="H13" s="16"/>
      <c r="I13" s="15"/>
      <c r="J13" s="16"/>
      <c r="K13" s="18"/>
      <c r="L13" s="17"/>
      <c r="M13" s="17"/>
      <c r="N13" s="17"/>
      <c r="O13" s="17"/>
      <c r="P13" s="19"/>
      <c r="Q13" s="20"/>
      <c r="R13" s="17"/>
      <c r="S13" s="17"/>
      <c r="T13" s="21"/>
      <c r="U13" s="8"/>
    </row>
    <row r="14" spans="1:21" ht="15" hidden="1">
      <c r="A14" s="14"/>
      <c r="B14" s="15"/>
      <c r="C14" s="16"/>
      <c r="D14" s="17"/>
      <c r="E14" s="17"/>
      <c r="F14" s="17"/>
      <c r="G14" s="17"/>
      <c r="H14" s="16"/>
      <c r="I14" s="16"/>
      <c r="J14" s="16"/>
      <c r="K14" s="18"/>
      <c r="L14" s="17"/>
      <c r="M14" s="17"/>
      <c r="N14" s="17"/>
      <c r="O14" s="17"/>
      <c r="P14" s="19"/>
      <c r="Q14" s="20"/>
      <c r="R14" s="17"/>
      <c r="S14" s="17"/>
      <c r="T14" s="21"/>
      <c r="U14" s="8"/>
    </row>
    <row r="15" spans="1:21" ht="15" hidden="1">
      <c r="A15" s="14"/>
      <c r="B15" s="15"/>
      <c r="C15" s="16"/>
      <c r="D15" s="17"/>
      <c r="E15" s="16"/>
      <c r="F15" s="17"/>
      <c r="G15" s="17"/>
      <c r="H15" s="16"/>
      <c r="I15" s="15"/>
      <c r="J15" s="16"/>
      <c r="K15" s="18"/>
      <c r="L15" s="17"/>
      <c r="M15" s="17"/>
      <c r="N15" s="17"/>
      <c r="O15" s="17"/>
      <c r="P15" s="19"/>
      <c r="Q15" s="20"/>
      <c r="R15" s="17"/>
      <c r="S15" s="17"/>
      <c r="T15" s="21"/>
      <c r="U15" s="8"/>
    </row>
    <row r="16" spans="1:21" ht="15" hidden="1">
      <c r="A16" s="14"/>
      <c r="B16" s="25"/>
      <c r="C16" s="26"/>
      <c r="D16" s="27"/>
      <c r="E16" s="26"/>
      <c r="F16" s="26"/>
      <c r="G16" s="26"/>
      <c r="H16" s="27"/>
      <c r="I16" s="26"/>
      <c r="J16" s="26"/>
      <c r="K16" s="18"/>
      <c r="L16" s="17"/>
      <c r="M16" s="17"/>
      <c r="N16" s="17"/>
      <c r="O16" s="17"/>
      <c r="P16" s="19"/>
      <c r="Q16" s="20"/>
      <c r="R16" s="17"/>
      <c r="S16" s="17"/>
      <c r="T16" s="21"/>
      <c r="U16" s="8"/>
    </row>
    <row r="17" spans="1:21" ht="15" hidden="1">
      <c r="A17" s="14"/>
      <c r="B17" s="28"/>
      <c r="C17" s="16"/>
      <c r="D17" s="16"/>
      <c r="E17" s="16"/>
      <c r="F17" s="16"/>
      <c r="G17" s="16"/>
      <c r="H17" s="16"/>
      <c r="I17" s="28"/>
      <c r="J17" s="29"/>
      <c r="K17" s="18"/>
      <c r="L17" s="17"/>
      <c r="M17" s="17"/>
      <c r="N17" s="17"/>
      <c r="O17" s="17"/>
      <c r="P17" s="19"/>
      <c r="Q17" s="20"/>
      <c r="R17" s="17"/>
      <c r="S17" s="17"/>
      <c r="T17" s="21"/>
      <c r="U17" s="8"/>
    </row>
    <row r="18" spans="1:21" ht="15" hidden="1">
      <c r="A18" s="14"/>
      <c r="B18" s="28"/>
      <c r="C18" s="16"/>
      <c r="D18" s="16"/>
      <c r="E18" s="16"/>
      <c r="F18" s="16"/>
      <c r="G18" s="16"/>
      <c r="H18" s="16"/>
      <c r="I18" s="29"/>
      <c r="J18" s="16"/>
      <c r="K18" s="18"/>
      <c r="L18" s="17"/>
      <c r="M18" s="17"/>
      <c r="N18" s="17"/>
      <c r="O18" s="17"/>
      <c r="P18" s="19"/>
      <c r="Q18" s="20"/>
      <c r="R18" s="17"/>
      <c r="S18" s="17"/>
      <c r="T18" s="21"/>
      <c r="U18" s="8"/>
    </row>
    <row r="19" spans="1:21" ht="15" hidden="1">
      <c r="A19" s="14"/>
      <c r="B19" s="28"/>
      <c r="C19" s="16"/>
      <c r="D19" s="16"/>
      <c r="E19" s="16"/>
      <c r="F19" s="16"/>
      <c r="G19" s="16"/>
      <c r="H19" s="16"/>
      <c r="I19" s="28"/>
      <c r="J19" s="16"/>
      <c r="K19" s="18"/>
      <c r="L19" s="17"/>
      <c r="M19" s="17"/>
      <c r="N19" s="17"/>
      <c r="O19" s="17"/>
      <c r="P19" s="19"/>
      <c r="Q19" s="20"/>
      <c r="R19" s="17"/>
      <c r="S19" s="17"/>
      <c r="T19" s="21"/>
      <c r="U19" s="8"/>
    </row>
    <row r="20" spans="1:21" ht="15" hidden="1">
      <c r="A20" s="14"/>
      <c r="B20" s="28"/>
      <c r="C20" s="16"/>
      <c r="D20" s="16"/>
      <c r="E20" s="16"/>
      <c r="F20" s="16"/>
      <c r="G20" s="16"/>
      <c r="H20" s="16"/>
      <c r="I20" s="29"/>
      <c r="J20" s="16"/>
      <c r="K20" s="18"/>
      <c r="L20" s="17"/>
      <c r="M20" s="17"/>
      <c r="N20" s="17"/>
      <c r="O20" s="17"/>
      <c r="P20" s="19"/>
      <c r="Q20" s="20"/>
      <c r="R20" s="17"/>
      <c r="S20" s="17"/>
      <c r="T20" s="21"/>
      <c r="U20" s="8"/>
    </row>
    <row r="21" spans="1:21" ht="15" hidden="1">
      <c r="A21" s="14"/>
      <c r="B21" s="28"/>
      <c r="C21" s="16"/>
      <c r="D21" s="16"/>
      <c r="E21" s="16"/>
      <c r="F21" s="16"/>
      <c r="G21" s="16"/>
      <c r="H21" s="16"/>
      <c r="I21" s="28"/>
      <c r="J21" s="16"/>
      <c r="K21" s="18"/>
      <c r="L21" s="17"/>
      <c r="M21" s="17"/>
      <c r="N21" s="17"/>
      <c r="O21" s="17"/>
      <c r="P21" s="19"/>
      <c r="Q21" s="20"/>
      <c r="R21" s="17"/>
      <c r="S21" s="17"/>
      <c r="T21" s="21"/>
      <c r="U21" s="8"/>
    </row>
    <row r="22" spans="1:21" ht="15" hidden="1">
      <c r="A22" s="14"/>
      <c r="B22" s="28"/>
      <c r="C22" s="16"/>
      <c r="D22" s="16"/>
      <c r="E22" s="16"/>
      <c r="F22" s="16"/>
      <c r="G22" s="16"/>
      <c r="H22" s="16"/>
      <c r="I22" s="29"/>
      <c r="J22" s="16"/>
      <c r="K22" s="18"/>
      <c r="L22" s="17"/>
      <c r="M22" s="17"/>
      <c r="N22" s="17"/>
      <c r="O22" s="17"/>
      <c r="P22" s="19"/>
      <c r="Q22" s="20"/>
      <c r="R22" s="17"/>
      <c r="S22" s="17"/>
      <c r="T22" s="21"/>
      <c r="U22" s="8"/>
    </row>
    <row r="23" spans="1:21" ht="15" hidden="1">
      <c r="A23" s="14"/>
      <c r="B23" s="28"/>
      <c r="C23" s="16"/>
      <c r="D23" s="16"/>
      <c r="E23" s="17"/>
      <c r="F23" s="17"/>
      <c r="G23" s="17"/>
      <c r="H23" s="17"/>
      <c r="I23" s="17"/>
      <c r="J23" s="17"/>
      <c r="K23" s="18"/>
      <c r="L23" s="17"/>
      <c r="M23" s="17"/>
      <c r="N23" s="17"/>
      <c r="O23" s="17"/>
      <c r="P23" s="19"/>
      <c r="Q23" s="20"/>
      <c r="R23" s="17"/>
      <c r="S23" s="17"/>
      <c r="T23" s="21"/>
      <c r="U23" s="11"/>
    </row>
    <row r="24" spans="1:21" ht="15" hidden="1">
      <c r="A24" s="14"/>
      <c r="B24" s="28"/>
      <c r="C24" s="16"/>
      <c r="D24" s="16"/>
      <c r="E24" s="17"/>
      <c r="F24" s="17"/>
      <c r="G24" s="17"/>
      <c r="H24" s="17"/>
      <c r="I24" s="17"/>
      <c r="J24" s="17"/>
      <c r="K24" s="18"/>
      <c r="L24" s="17"/>
      <c r="M24" s="17"/>
      <c r="N24" s="17"/>
      <c r="O24" s="17"/>
      <c r="P24" s="19"/>
      <c r="Q24" s="20"/>
      <c r="R24" s="17"/>
      <c r="S24" s="17"/>
      <c r="T24" s="21"/>
      <c r="U24" s="11"/>
    </row>
    <row r="25" spans="1:21" ht="15" hidden="1">
      <c r="A25" s="14"/>
      <c r="B25" s="28"/>
      <c r="C25" s="16"/>
      <c r="D25" s="16"/>
      <c r="E25" s="17"/>
      <c r="F25" s="17"/>
      <c r="G25" s="17"/>
      <c r="H25" s="17"/>
      <c r="I25" s="17"/>
      <c r="J25" s="17"/>
      <c r="K25" s="18"/>
      <c r="L25" s="17"/>
      <c r="M25" s="17"/>
      <c r="N25" s="17"/>
      <c r="O25" s="17"/>
      <c r="P25" s="19"/>
      <c r="Q25" s="20"/>
      <c r="R25" s="17"/>
      <c r="S25" s="17"/>
      <c r="T25" s="21"/>
      <c r="U25" s="11"/>
    </row>
    <row r="26" spans="1:21" ht="15" hidden="1">
      <c r="A26" s="14"/>
      <c r="B26" s="28"/>
      <c r="C26" s="16"/>
      <c r="D26" s="16"/>
      <c r="E26" s="17"/>
      <c r="F26" s="17"/>
      <c r="G26" s="17"/>
      <c r="H26" s="17"/>
      <c r="I26" s="17"/>
      <c r="J26" s="17"/>
      <c r="K26" s="18"/>
      <c r="L26" s="17"/>
      <c r="M26" s="17"/>
      <c r="N26" s="17"/>
      <c r="O26" s="17"/>
      <c r="P26" s="19"/>
      <c r="Q26" s="20"/>
      <c r="R26" s="17"/>
      <c r="S26" s="17"/>
      <c r="T26" s="21"/>
      <c r="U26" s="11"/>
    </row>
    <row r="27" spans="1:21" ht="15" hidden="1">
      <c r="A27" s="14"/>
      <c r="B27" s="28"/>
      <c r="C27" s="16"/>
      <c r="D27" s="17"/>
      <c r="E27" s="17"/>
      <c r="F27" s="17"/>
      <c r="G27" s="17"/>
      <c r="H27" s="17"/>
      <c r="I27" s="17"/>
      <c r="J27" s="17"/>
      <c r="K27" s="18"/>
      <c r="L27" s="17"/>
      <c r="M27" s="17"/>
      <c r="N27" s="17"/>
      <c r="O27" s="17"/>
      <c r="P27" s="19"/>
      <c r="Q27" s="20"/>
      <c r="R27" s="17"/>
      <c r="S27" s="17"/>
      <c r="T27" s="21"/>
      <c r="U27" s="11"/>
    </row>
    <row r="28" spans="1:21" ht="15" hidden="1">
      <c r="A28" s="14"/>
      <c r="B28" s="28"/>
      <c r="C28" s="16"/>
      <c r="D28" s="16"/>
      <c r="E28" s="17"/>
      <c r="F28" s="17"/>
      <c r="G28" s="17"/>
      <c r="H28" s="17"/>
      <c r="I28" s="17"/>
      <c r="J28" s="17"/>
      <c r="K28" s="18"/>
      <c r="L28" s="17"/>
      <c r="M28" s="17">
        <v>0.3</v>
      </c>
      <c r="N28" s="17">
        <f aca="true" t="shared" si="0" ref="N28:N33">L28*M28*36*2.8</f>
        <v>0</v>
      </c>
      <c r="O28" s="17"/>
      <c r="P28" s="19">
        <f aca="true" t="shared" si="1" ref="P28:P33">O28/4058.2551</f>
        <v>0</v>
      </c>
      <c r="Q28" s="20"/>
      <c r="R28" s="17">
        <f aca="true" t="shared" si="2" ref="R28:R33">Q28*2.3*36</f>
        <v>0</v>
      </c>
      <c r="S28" s="17"/>
      <c r="T28" s="21"/>
      <c r="U28" s="11"/>
    </row>
    <row r="29" spans="1:21" ht="15" hidden="1">
      <c r="A29" s="14"/>
      <c r="B29" s="28"/>
      <c r="C29" s="16"/>
      <c r="D29" s="16"/>
      <c r="E29" s="17"/>
      <c r="F29" s="17"/>
      <c r="G29" s="17"/>
      <c r="H29" s="17"/>
      <c r="I29" s="17"/>
      <c r="J29" s="17"/>
      <c r="K29" s="18"/>
      <c r="L29" s="17"/>
      <c r="M29" s="17">
        <v>0.3</v>
      </c>
      <c r="N29" s="17">
        <f t="shared" si="0"/>
        <v>0</v>
      </c>
      <c r="O29" s="17"/>
      <c r="P29" s="19">
        <f t="shared" si="1"/>
        <v>0</v>
      </c>
      <c r="Q29" s="20"/>
      <c r="R29" s="17">
        <f t="shared" si="2"/>
        <v>0</v>
      </c>
      <c r="S29" s="17"/>
      <c r="T29" s="21"/>
      <c r="U29" s="11"/>
    </row>
    <row r="30" spans="1:21" ht="15" hidden="1">
      <c r="A30" s="14"/>
      <c r="B30" s="28"/>
      <c r="C30" s="16"/>
      <c r="D30" s="16"/>
      <c r="E30" s="17"/>
      <c r="F30" s="17"/>
      <c r="G30" s="17"/>
      <c r="H30" s="17"/>
      <c r="I30" s="17"/>
      <c r="J30" s="17"/>
      <c r="K30" s="18"/>
      <c r="L30" s="17"/>
      <c r="M30" s="17">
        <v>0.3</v>
      </c>
      <c r="N30" s="17">
        <f t="shared" si="0"/>
        <v>0</v>
      </c>
      <c r="O30" s="17"/>
      <c r="P30" s="19">
        <f t="shared" si="1"/>
        <v>0</v>
      </c>
      <c r="Q30" s="20">
        <f>P30*7.7927</f>
        <v>0</v>
      </c>
      <c r="R30" s="17">
        <f t="shared" si="2"/>
        <v>0</v>
      </c>
      <c r="S30" s="17"/>
      <c r="T30" s="21"/>
      <c r="U30" s="11"/>
    </row>
    <row r="31" spans="1:21" ht="15" hidden="1">
      <c r="A31" s="14"/>
      <c r="B31" s="28"/>
      <c r="C31" s="16"/>
      <c r="D31" s="16"/>
      <c r="E31" s="17"/>
      <c r="F31" s="17"/>
      <c r="G31" s="17"/>
      <c r="H31" s="17"/>
      <c r="I31" s="17"/>
      <c r="J31" s="17"/>
      <c r="K31" s="18"/>
      <c r="L31" s="17"/>
      <c r="M31" s="17">
        <v>0.3</v>
      </c>
      <c r="N31" s="17">
        <f t="shared" si="0"/>
        <v>0</v>
      </c>
      <c r="O31" s="17"/>
      <c r="P31" s="19">
        <f t="shared" si="1"/>
        <v>0</v>
      </c>
      <c r="Q31" s="20">
        <f>P31*7.7927</f>
        <v>0</v>
      </c>
      <c r="R31" s="17">
        <f t="shared" si="2"/>
        <v>0</v>
      </c>
      <c r="S31" s="17"/>
      <c r="T31" s="21"/>
      <c r="U31" s="11"/>
    </row>
    <row r="32" spans="1:21" ht="15" hidden="1">
      <c r="A32" s="14"/>
      <c r="B32" s="28"/>
      <c r="C32" s="16"/>
      <c r="D32" s="16"/>
      <c r="E32" s="17"/>
      <c r="F32" s="17"/>
      <c r="G32" s="17"/>
      <c r="H32" s="17"/>
      <c r="I32" s="17"/>
      <c r="J32" s="17"/>
      <c r="K32" s="18"/>
      <c r="L32" s="17"/>
      <c r="M32" s="17">
        <v>0.3</v>
      </c>
      <c r="N32" s="17">
        <f t="shared" si="0"/>
        <v>0</v>
      </c>
      <c r="O32" s="17"/>
      <c r="P32" s="19">
        <f t="shared" si="1"/>
        <v>0</v>
      </c>
      <c r="Q32" s="20">
        <f>P32*7.7927</f>
        <v>0</v>
      </c>
      <c r="R32" s="17">
        <f t="shared" si="2"/>
        <v>0</v>
      </c>
      <c r="S32" s="17"/>
      <c r="T32" s="21"/>
      <c r="U32" s="11"/>
    </row>
    <row r="33" spans="1:21" ht="15" hidden="1">
      <c r="A33" s="14"/>
      <c r="B33" s="28"/>
      <c r="C33" s="16"/>
      <c r="D33" s="16"/>
      <c r="E33" s="17"/>
      <c r="F33" s="17"/>
      <c r="G33" s="17"/>
      <c r="H33" s="17"/>
      <c r="I33" s="17"/>
      <c r="J33" s="17"/>
      <c r="K33" s="18"/>
      <c r="L33" s="17"/>
      <c r="M33" s="17">
        <v>0.3</v>
      </c>
      <c r="N33" s="17">
        <f t="shared" si="0"/>
        <v>0</v>
      </c>
      <c r="O33" s="17"/>
      <c r="P33" s="19">
        <f t="shared" si="1"/>
        <v>0</v>
      </c>
      <c r="Q33" s="20">
        <f>P33*7.7927</f>
        <v>0</v>
      </c>
      <c r="R33" s="17">
        <f t="shared" si="2"/>
        <v>0</v>
      </c>
      <c r="S33" s="17"/>
      <c r="T33" s="21"/>
      <c r="U33" s="11"/>
    </row>
    <row r="34" spans="1:21" ht="18.75" customHeight="1">
      <c r="A34" s="47">
        <v>1</v>
      </c>
      <c r="B34" s="48" t="s">
        <v>15</v>
      </c>
      <c r="C34" s="50" t="s">
        <v>34</v>
      </c>
      <c r="D34" s="49">
        <v>53.19</v>
      </c>
      <c r="E34" s="51">
        <v>1</v>
      </c>
      <c r="F34" s="51">
        <v>1</v>
      </c>
      <c r="G34" s="51">
        <v>1.01</v>
      </c>
      <c r="H34" s="51">
        <v>1</v>
      </c>
      <c r="I34" s="51">
        <v>1</v>
      </c>
      <c r="J34" s="51">
        <f aca="true" t="shared" si="3" ref="J34:J39">D34*E34*F34*G34*H34*I34*410</f>
        <v>22025.979</v>
      </c>
      <c r="K34" s="52">
        <v>9</v>
      </c>
      <c r="L34" s="51"/>
      <c r="M34" s="51"/>
      <c r="N34" s="51">
        <v>44</v>
      </c>
      <c r="O34" s="51">
        <f aca="true" t="shared" si="4" ref="O34:O39">J34+N34</f>
        <v>22069.979</v>
      </c>
      <c r="P34" s="53">
        <f aca="true" t="shared" si="5" ref="P34:P39">O34/1761.6858</f>
        <v>12.527761193284295</v>
      </c>
      <c r="Q34" s="54">
        <f aca="true" t="shared" si="6" ref="Q34:Q39">P34*1.2087</f>
        <v>15.142304954322729</v>
      </c>
      <c r="R34" s="51">
        <f>Q34*410</f>
        <v>6208.345031272319</v>
      </c>
      <c r="S34" s="55">
        <v>112.3</v>
      </c>
      <c r="T34" s="56">
        <v>224600</v>
      </c>
      <c r="U34" s="11"/>
    </row>
    <row r="35" spans="1:21" ht="19.5" customHeight="1">
      <c r="A35" s="75">
        <v>1</v>
      </c>
      <c r="B35" s="76">
        <v>1</v>
      </c>
      <c r="C35" s="77" t="s">
        <v>35</v>
      </c>
      <c r="D35" s="78">
        <v>74.43</v>
      </c>
      <c r="E35" s="78">
        <v>1</v>
      </c>
      <c r="F35" s="78">
        <v>1</v>
      </c>
      <c r="G35" s="78">
        <v>1.01</v>
      </c>
      <c r="H35" s="78">
        <v>1</v>
      </c>
      <c r="I35" s="78">
        <v>1</v>
      </c>
      <c r="J35" s="78">
        <f t="shared" si="3"/>
        <v>30821.463</v>
      </c>
      <c r="K35" s="79"/>
      <c r="L35" s="78"/>
      <c r="M35" s="78"/>
      <c r="N35" s="78"/>
      <c r="O35" s="78">
        <f t="shared" si="4"/>
        <v>30821.463</v>
      </c>
      <c r="P35" s="80">
        <f t="shared" si="5"/>
        <v>17.4954370410433</v>
      </c>
      <c r="Q35" s="81">
        <f t="shared" si="6"/>
        <v>21.146734751509037</v>
      </c>
      <c r="R35" s="78">
        <f aca="true" t="shared" si="7" ref="R35:R40">Q35*410</f>
        <v>8670.161248118706</v>
      </c>
      <c r="S35" s="82">
        <f>D35+Q35</f>
        <v>95.57673475150904</v>
      </c>
      <c r="T35" s="83">
        <v>133812</v>
      </c>
      <c r="U35" s="11"/>
    </row>
    <row r="36" spans="1:21" ht="19.5" customHeight="1">
      <c r="A36" s="65">
        <v>1</v>
      </c>
      <c r="B36" s="66">
        <v>2</v>
      </c>
      <c r="C36" s="67" t="s">
        <v>36</v>
      </c>
      <c r="D36" s="68">
        <v>74.43</v>
      </c>
      <c r="E36" s="68">
        <v>1</v>
      </c>
      <c r="F36" s="68">
        <v>1</v>
      </c>
      <c r="G36" s="68">
        <v>1.01</v>
      </c>
      <c r="H36" s="68">
        <v>1</v>
      </c>
      <c r="I36" s="68">
        <v>1</v>
      </c>
      <c r="J36" s="68">
        <f t="shared" si="3"/>
        <v>30821.463</v>
      </c>
      <c r="K36" s="69"/>
      <c r="L36" s="68"/>
      <c r="M36" s="68"/>
      <c r="N36" s="68"/>
      <c r="O36" s="68">
        <f t="shared" si="4"/>
        <v>30821.463</v>
      </c>
      <c r="P36" s="70">
        <f t="shared" si="5"/>
        <v>17.4954370410433</v>
      </c>
      <c r="Q36" s="71">
        <f t="shared" si="6"/>
        <v>21.146734751509037</v>
      </c>
      <c r="R36" s="68">
        <f t="shared" si="7"/>
        <v>8670.161248118706</v>
      </c>
      <c r="S36" s="72">
        <f>D36+Q36</f>
        <v>95.57673475150904</v>
      </c>
      <c r="T36" s="74" t="s">
        <v>33</v>
      </c>
      <c r="U36" s="11"/>
    </row>
    <row r="37" spans="1:20" ht="18.75" customHeight="1">
      <c r="A37" s="65">
        <v>1</v>
      </c>
      <c r="B37" s="73">
        <v>3</v>
      </c>
      <c r="C37" s="67" t="s">
        <v>37</v>
      </c>
      <c r="D37" s="68">
        <v>74.43</v>
      </c>
      <c r="E37" s="68">
        <v>1</v>
      </c>
      <c r="F37" s="68">
        <v>1</v>
      </c>
      <c r="G37" s="68">
        <v>1.01</v>
      </c>
      <c r="H37" s="68">
        <v>1</v>
      </c>
      <c r="I37" s="68">
        <v>1</v>
      </c>
      <c r="J37" s="68">
        <f t="shared" si="3"/>
        <v>30821.463</v>
      </c>
      <c r="K37" s="73"/>
      <c r="L37" s="73"/>
      <c r="M37" s="73"/>
      <c r="N37" s="73"/>
      <c r="O37" s="68">
        <f t="shared" si="4"/>
        <v>30821.463</v>
      </c>
      <c r="P37" s="70">
        <f t="shared" si="5"/>
        <v>17.4954370410433</v>
      </c>
      <c r="Q37" s="71">
        <f t="shared" si="6"/>
        <v>21.146734751509037</v>
      </c>
      <c r="R37" s="68">
        <f t="shared" si="7"/>
        <v>8670.161248118706</v>
      </c>
      <c r="S37" s="72">
        <f>D37+Q37</f>
        <v>95.57673475150904</v>
      </c>
      <c r="T37" s="74" t="s">
        <v>33</v>
      </c>
    </row>
    <row r="38" spans="1:20" ht="19.5" customHeight="1">
      <c r="A38" s="75">
        <v>1</v>
      </c>
      <c r="B38" s="84">
        <v>4</v>
      </c>
      <c r="C38" s="77" t="s">
        <v>38</v>
      </c>
      <c r="D38" s="78">
        <v>74.43</v>
      </c>
      <c r="E38" s="78">
        <v>1</v>
      </c>
      <c r="F38" s="78">
        <v>1</v>
      </c>
      <c r="G38" s="78">
        <v>1.01</v>
      </c>
      <c r="H38" s="78">
        <v>1</v>
      </c>
      <c r="I38" s="78">
        <v>1</v>
      </c>
      <c r="J38" s="78">
        <f t="shared" si="3"/>
        <v>30821.463</v>
      </c>
      <c r="K38" s="84"/>
      <c r="L38" s="84"/>
      <c r="M38" s="84"/>
      <c r="N38" s="84"/>
      <c r="O38" s="78">
        <f t="shared" si="4"/>
        <v>30821.463</v>
      </c>
      <c r="P38" s="80">
        <f t="shared" si="5"/>
        <v>17.4954370410433</v>
      </c>
      <c r="Q38" s="81">
        <f t="shared" si="6"/>
        <v>21.146734751509037</v>
      </c>
      <c r="R38" s="78">
        <f t="shared" si="7"/>
        <v>8670.161248118706</v>
      </c>
      <c r="S38" s="82">
        <f>D38+Q38</f>
        <v>95.57673475150904</v>
      </c>
      <c r="T38" s="83">
        <v>133812</v>
      </c>
    </row>
    <row r="39" spans="1:20" ht="19.5" customHeight="1" thickBot="1">
      <c r="A39" s="57">
        <v>1</v>
      </c>
      <c r="B39" s="58">
        <v>5</v>
      </c>
      <c r="C39" s="64" t="s">
        <v>27</v>
      </c>
      <c r="D39" s="58">
        <v>77.62</v>
      </c>
      <c r="E39" s="59">
        <v>1</v>
      </c>
      <c r="F39" s="58">
        <v>0.96</v>
      </c>
      <c r="G39" s="58">
        <v>1.01</v>
      </c>
      <c r="H39" s="59">
        <v>1</v>
      </c>
      <c r="I39" s="59">
        <v>1</v>
      </c>
      <c r="J39" s="59">
        <f t="shared" si="3"/>
        <v>30856.744320000005</v>
      </c>
      <c r="K39" s="58"/>
      <c r="L39" s="58"/>
      <c r="M39" s="58"/>
      <c r="N39" s="58"/>
      <c r="O39" s="59">
        <f t="shared" si="4"/>
        <v>30856.744320000005</v>
      </c>
      <c r="P39" s="60">
        <f t="shared" si="5"/>
        <v>17.515464062887947</v>
      </c>
      <c r="Q39" s="61">
        <f t="shared" si="6"/>
        <v>21.170941412812663</v>
      </c>
      <c r="R39" s="59">
        <f t="shared" si="7"/>
        <v>8680.085979253192</v>
      </c>
      <c r="S39" s="62">
        <f>D39+Q39</f>
        <v>98.79094141281267</v>
      </c>
      <c r="T39" s="63" t="s">
        <v>33</v>
      </c>
    </row>
    <row r="40" spans="1:20" ht="12.75" hidden="1">
      <c r="A40" s="42"/>
      <c r="B40" s="43"/>
      <c r="C40" s="43"/>
      <c r="D40" s="43">
        <f>SUM(D34:D39)</f>
        <v>428.53000000000003</v>
      </c>
      <c r="E40" s="43"/>
      <c r="F40" s="43"/>
      <c r="G40" s="43"/>
      <c r="H40" s="43"/>
      <c r="I40" s="43"/>
      <c r="J40" s="44">
        <f>SUM(J34:J39)</f>
        <v>176168.57532</v>
      </c>
      <c r="K40" s="43"/>
      <c r="L40" s="43"/>
      <c r="M40" s="43"/>
      <c r="N40" s="43"/>
      <c r="O40" s="44">
        <f>SUM(O34:O39)</f>
        <v>176212.57532</v>
      </c>
      <c r="P40" s="45">
        <f>SUM(P28:P39)</f>
        <v>100.02497342034545</v>
      </c>
      <c r="Q40" s="44">
        <f>SUM(Q30:Q39)</f>
        <v>120.90018537317154</v>
      </c>
      <c r="R40" s="44">
        <f t="shared" si="7"/>
        <v>49569.07600300033</v>
      </c>
      <c r="S40" s="44">
        <f>SUM(S34:S39)</f>
        <v>593.3978804188488</v>
      </c>
      <c r="T40" s="46"/>
    </row>
    <row r="42" ht="12.75" hidden="1"/>
    <row r="43" ht="12.75" hidden="1"/>
    <row r="44" ht="12.75" hidden="1"/>
    <row r="45" ht="12.75" hidden="1"/>
    <row r="46" spans="2:19" ht="12.75" hidden="1">
      <c r="B46" t="s">
        <v>16</v>
      </c>
      <c r="J46" t="s">
        <v>17</v>
      </c>
      <c r="S46" s="12"/>
    </row>
    <row r="47" spans="2:19" ht="12.75" hidden="1">
      <c r="B47" t="s">
        <v>18</v>
      </c>
      <c r="J47" t="s">
        <v>19</v>
      </c>
      <c r="S47" s="12"/>
    </row>
    <row r="48" spans="2:19" ht="12.75" hidden="1">
      <c r="B48" t="s">
        <v>20</v>
      </c>
      <c r="J48" t="s">
        <v>21</v>
      </c>
      <c r="S48" s="12"/>
    </row>
    <row r="49" spans="2:19" ht="12.75" hidden="1">
      <c r="B49" t="s">
        <v>23</v>
      </c>
      <c r="J49" t="s">
        <v>24</v>
      </c>
      <c r="S49" s="12"/>
    </row>
    <row r="50" spans="2:19" ht="12.75" hidden="1">
      <c r="B50" t="s">
        <v>26</v>
      </c>
      <c r="S50" s="12"/>
    </row>
    <row r="51" ht="12.75" hidden="1"/>
    <row r="52" ht="12.75" hidden="1"/>
    <row r="53" ht="12.75" hidden="1">
      <c r="P53" t="s">
        <v>22</v>
      </c>
    </row>
    <row r="54" ht="12.75" hidden="1">
      <c r="Q54" t="s">
        <v>25</v>
      </c>
    </row>
    <row r="55" ht="12.75" hidden="1"/>
  </sheetData>
  <sheetProtection/>
  <mergeCells count="1">
    <mergeCell ref="A2:T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вагор</cp:lastModifiedBy>
  <cp:lastPrinted>2016-02-03T14:41:59Z</cp:lastPrinted>
  <dcterms:created xsi:type="dcterms:W3CDTF">2013-06-19T14:32:54Z</dcterms:created>
  <dcterms:modified xsi:type="dcterms:W3CDTF">2016-03-22T12:30:27Z</dcterms:modified>
  <cp:category/>
  <cp:version/>
  <cp:contentType/>
  <cp:contentStatus/>
</cp:coreProperties>
</file>